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災害時地域医療支援教育センター Dropbox\災害時地域医療支援教育センター チーム フォルダ\災害医療研修会（旧教育研修会）\R6\03 受講者関係\"/>
    </mc:Choice>
  </mc:AlternateContent>
  <xr:revisionPtr revIDLastSave="0" documentId="13_ncr:1_{4D46ABC8-960B-4D43-BFDF-FA5E14EFACDA}" xr6:coauthVersionLast="47" xr6:coauthVersionMax="47" xr10:uidLastSave="{00000000-0000-0000-0000-000000000000}"/>
  <bookViews>
    <workbookView xWindow="24885" yWindow="30" windowWidth="23970" windowHeight="17370" xr2:uid="{A042D869-9D72-4C27-A6A3-0D80E2BA2940}"/>
  </bookViews>
  <sheets>
    <sheet name="申込書" sheetId="2" r:id="rId1"/>
    <sheet name="記入例" sheetId="12" r:id="rId2"/>
  </sheets>
  <definedNames>
    <definedName name="_xlnm.Print_Area" localSheetId="1">記入例!$A$1:$O$32</definedName>
    <definedName name="_xlnm.Print_Area" localSheetId="0">申込書!$A$1:$O$32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2" l="1"/>
  <c r="P24" i="12"/>
  <c r="Q24" i="12" s="1"/>
  <c r="P21" i="12"/>
  <c r="Q21" i="12" s="1"/>
  <c r="S19" i="12"/>
  <c r="R19" i="12"/>
  <c r="Q19" i="12"/>
  <c r="S18" i="12"/>
  <c r="P18" i="12" s="1"/>
  <c r="Q18" i="12" s="1"/>
  <c r="Q16" i="12"/>
  <c r="Q15" i="12"/>
  <c r="Q14" i="12"/>
  <c r="T12" i="12"/>
  <c r="S12" i="12"/>
  <c r="R12" i="12"/>
  <c r="T11" i="12"/>
  <c r="S11" i="12"/>
  <c r="R11" i="12"/>
  <c r="T10" i="12"/>
  <c r="S10" i="12"/>
  <c r="R10" i="12"/>
  <c r="T9" i="12"/>
  <c r="S9" i="12"/>
  <c r="R9" i="12"/>
  <c r="Q9" i="12"/>
  <c r="T8" i="12"/>
  <c r="S8" i="12"/>
  <c r="R8" i="12"/>
  <c r="T7" i="12"/>
  <c r="S7" i="12"/>
  <c r="R7" i="12"/>
  <c r="Q7" i="12"/>
  <c r="R6" i="12"/>
  <c r="R5" i="12"/>
  <c r="P6" i="12" s="1"/>
  <c r="Q6" i="12" s="1"/>
  <c r="P5" i="12"/>
  <c r="Q5" i="12" s="1"/>
  <c r="P4" i="12"/>
  <c r="Q4" i="12" s="1"/>
  <c r="R3" i="12"/>
  <c r="Q3" i="12"/>
  <c r="P3" i="12"/>
  <c r="T12" i="2"/>
  <c r="S12" i="2"/>
  <c r="R12" i="2"/>
  <c r="T11" i="2"/>
  <c r="S11" i="2"/>
  <c r="R11" i="2"/>
  <c r="T10" i="2"/>
  <c r="S10" i="2"/>
  <c r="R10" i="2"/>
  <c r="T9" i="2"/>
  <c r="S9" i="2"/>
  <c r="R9" i="2"/>
  <c r="T8" i="2"/>
  <c r="S8" i="2"/>
  <c r="R8" i="2"/>
  <c r="T7" i="2"/>
  <c r="S7" i="2"/>
  <c r="P24" i="2"/>
  <c r="P21" i="2"/>
  <c r="S19" i="2"/>
  <c r="S18" i="2"/>
  <c r="Q9" i="2"/>
  <c r="R7" i="2"/>
  <c r="R6" i="2"/>
  <c r="R5" i="2"/>
  <c r="R3" i="2"/>
  <c r="Q10" i="12" l="1"/>
  <c r="P8" i="12" s="1"/>
  <c r="Q8" i="12" s="1"/>
  <c r="P18" i="2"/>
  <c r="Q18" i="2" s="1"/>
  <c r="Q10" i="2"/>
  <c r="P8" i="2" s="1"/>
  <c r="Q8" i="2" s="1"/>
  <c r="P6" i="2"/>
  <c r="Q6" i="2" s="1"/>
  <c r="H30" i="2"/>
  <c r="Q24" i="2"/>
  <c r="Q21" i="2"/>
  <c r="R19" i="2"/>
  <c r="Q19" i="2"/>
  <c r="Q16" i="2"/>
  <c r="Q15" i="2"/>
  <c r="Q14" i="2"/>
  <c r="Q7" i="2"/>
  <c r="P5" i="2"/>
  <c r="Q5" i="2" s="1"/>
  <c r="P4" i="2"/>
  <c r="Q4" i="2" s="1"/>
  <c r="P3" i="2"/>
  <c r="Q3" i="2"/>
</calcChain>
</file>

<file path=xl/sharedStrings.xml><?xml version="1.0" encoding="utf-8"?>
<sst xmlns="http://schemas.openxmlformats.org/spreadsheetml/2006/main" count="220" uniqueCount="91">
  <si>
    <t>申込日</t>
    <rPh sb="0" eb="3">
      <t>モウシコミビ</t>
    </rPh>
    <phoneticPr fontId="3"/>
  </si>
  <si>
    <t>氏名</t>
    <rPh sb="0" eb="2">
      <t>シメイ</t>
    </rPh>
    <phoneticPr fontId="3"/>
  </si>
  <si>
    <t>職種</t>
    <rPh sb="0" eb="2">
      <t>ショクシュ</t>
    </rPh>
    <phoneticPr fontId="3"/>
  </si>
  <si>
    <t>電話番号</t>
    <rPh sb="0" eb="4">
      <t>デンワバンゴウ</t>
    </rPh>
    <phoneticPr fontId="3"/>
  </si>
  <si>
    <t>メールアドレス</t>
  </si>
  <si>
    <t>令和</t>
    <rPh sb="0" eb="2">
      <t>レイワ</t>
    </rPh>
    <phoneticPr fontId="3"/>
  </si>
  <si>
    <t>年</t>
    <rPh sb="0" eb="1">
      <t>ネン</t>
    </rPh>
    <phoneticPr fontId="3"/>
  </si>
  <si>
    <t>月</t>
    <rPh sb="0" eb="1">
      <t>ガツ</t>
    </rPh>
    <phoneticPr fontId="3"/>
  </si>
  <si>
    <t>日</t>
    <rPh sb="0" eb="1">
      <t>ニチ</t>
    </rPh>
    <phoneticPr fontId="3"/>
  </si>
  <si>
    <t>医師</t>
    <rPh sb="0" eb="2">
      <t>イシ</t>
    </rPh>
    <phoneticPr fontId="1"/>
  </si>
  <si>
    <t>看護師</t>
    <rPh sb="0" eb="3">
      <t>カンゴシ</t>
    </rPh>
    <phoneticPr fontId="1"/>
  </si>
  <si>
    <t>薬剤師</t>
    <rPh sb="0" eb="3">
      <t>ヤクザイシ</t>
    </rPh>
    <phoneticPr fontId="1"/>
  </si>
  <si>
    <t>診療放射線技師</t>
    <rPh sb="0" eb="2">
      <t>シンリョウ</t>
    </rPh>
    <rPh sb="2" eb="5">
      <t>ホウシャセン</t>
    </rPh>
    <rPh sb="5" eb="7">
      <t>ギシ</t>
    </rPh>
    <phoneticPr fontId="1"/>
  </si>
  <si>
    <t>臨床検査技師</t>
    <rPh sb="0" eb="2">
      <t>リンショウ</t>
    </rPh>
    <rPh sb="2" eb="4">
      <t>ケンサ</t>
    </rPh>
    <rPh sb="4" eb="6">
      <t>ギシ</t>
    </rPh>
    <phoneticPr fontId="1"/>
  </si>
  <si>
    <t>臨床工学技士</t>
    <rPh sb="0" eb="2">
      <t>リンショウ</t>
    </rPh>
    <rPh sb="2" eb="4">
      <t>コウガク</t>
    </rPh>
    <rPh sb="4" eb="6">
      <t>ギシ</t>
    </rPh>
    <phoneticPr fontId="1"/>
  </si>
  <si>
    <t>理学療法士</t>
    <rPh sb="0" eb="2">
      <t>リガク</t>
    </rPh>
    <rPh sb="2" eb="5">
      <t>リョウホウシ</t>
    </rPh>
    <phoneticPr fontId="1"/>
  </si>
  <si>
    <t>作業療法士</t>
    <rPh sb="0" eb="2">
      <t>サギョウ</t>
    </rPh>
    <rPh sb="2" eb="5">
      <t>リョウホウシ</t>
    </rPh>
    <phoneticPr fontId="1"/>
  </si>
  <si>
    <t>事務員</t>
    <rPh sb="0" eb="3">
      <t>ジムイン</t>
    </rPh>
    <phoneticPr fontId="1"/>
  </si>
  <si>
    <t>教員</t>
    <rPh sb="0" eb="2">
      <t>キョウイン</t>
    </rPh>
    <phoneticPr fontId="1"/>
  </si>
  <si>
    <t>学生</t>
    <rPh sb="0" eb="2">
      <t>ガクセイ</t>
    </rPh>
    <phoneticPr fontId="1"/>
  </si>
  <si>
    <t>消防職員</t>
    <rPh sb="0" eb="2">
      <t>ショウボウ</t>
    </rPh>
    <rPh sb="2" eb="4">
      <t>ショクイン</t>
    </rPh>
    <phoneticPr fontId="1"/>
  </si>
  <si>
    <t>警察職員</t>
    <rPh sb="0" eb="2">
      <t>ケイサツ</t>
    </rPh>
    <rPh sb="2" eb="4">
      <t>ショクイン</t>
    </rPh>
    <phoneticPr fontId="1"/>
  </si>
  <si>
    <t>自衛隊職員</t>
    <rPh sb="0" eb="2">
      <t>ジエイ</t>
    </rPh>
    <rPh sb="2" eb="3">
      <t>タイ</t>
    </rPh>
    <rPh sb="3" eb="5">
      <t>ショクイン</t>
    </rPh>
    <phoneticPr fontId="1"/>
  </si>
  <si>
    <t>保健師</t>
    <rPh sb="0" eb="3">
      <t>ホケンシ</t>
    </rPh>
    <phoneticPr fontId="1"/>
  </si>
  <si>
    <t>行政職員</t>
    <rPh sb="0" eb="2">
      <t>ギョウセイ</t>
    </rPh>
    <rPh sb="2" eb="4">
      <t>ショクイン</t>
    </rPh>
    <phoneticPr fontId="1"/>
  </si>
  <si>
    <t>その他</t>
    <rPh sb="2" eb="3">
      <t>タ</t>
    </rPh>
    <phoneticPr fontId="1"/>
  </si>
  <si>
    <t>その他のｺﾒﾃﾞｨｶﾙ</t>
    <rPh sb="2" eb="3">
      <t>タ</t>
    </rPh>
    <phoneticPr fontId="1"/>
  </si>
  <si>
    <t>)</t>
    <phoneticPr fontId="3"/>
  </si>
  <si>
    <t>コース</t>
    <phoneticPr fontId="3"/>
  </si>
  <si>
    <t>第１回 初級Aコース</t>
    <rPh sb="0" eb="1">
      <t>ダイ</t>
    </rPh>
    <rPh sb="2" eb="3">
      <t>カイ</t>
    </rPh>
    <rPh sb="4" eb="6">
      <t>ショキュウ</t>
    </rPh>
    <phoneticPr fontId="2"/>
  </si>
  <si>
    <t>Zoomを利用した
オンライン開催</t>
    <rPh sb="5" eb="7">
      <t>リヨウ</t>
    </rPh>
    <rPh sb="15" eb="17">
      <t>カイサイ</t>
    </rPh>
    <phoneticPr fontId="2"/>
  </si>
  <si>
    <t>災害医療概論、情報通信、
情報処理、トリアージ、EMIS、
机上シミュレーション 等</t>
    <rPh sb="0" eb="2">
      <t>サイガイ</t>
    </rPh>
    <rPh sb="2" eb="4">
      <t>イリョウ</t>
    </rPh>
    <rPh sb="4" eb="6">
      <t>ガイロン</t>
    </rPh>
    <rPh sb="7" eb="9">
      <t>ジョウホウ</t>
    </rPh>
    <rPh sb="9" eb="11">
      <t>ツウシン</t>
    </rPh>
    <rPh sb="13" eb="15">
      <t>ジョウホウ</t>
    </rPh>
    <rPh sb="15" eb="17">
      <t>ショリ</t>
    </rPh>
    <rPh sb="30" eb="32">
      <t>キジョウ</t>
    </rPh>
    <rPh sb="41" eb="42">
      <t>トウ</t>
    </rPh>
    <phoneticPr fontId="2"/>
  </si>
  <si>
    <t>第２回 初級Bコース</t>
    <rPh sb="0" eb="1">
      <t>ダイ</t>
    </rPh>
    <rPh sb="2" eb="3">
      <t>カイ</t>
    </rPh>
    <rPh sb="4" eb="6">
      <t>ショキュウ</t>
    </rPh>
    <phoneticPr fontId="2"/>
  </si>
  <si>
    <t>第３回 初級A・B実習コース</t>
    <rPh sb="0" eb="1">
      <t>ダイ</t>
    </rPh>
    <rPh sb="2" eb="3">
      <t>カイ</t>
    </rPh>
    <rPh sb="4" eb="6">
      <t>ショキュウ</t>
    </rPh>
    <rPh sb="9" eb="11">
      <t>ジッシュウ</t>
    </rPh>
    <phoneticPr fontId="2"/>
  </si>
  <si>
    <t>当センターで開催</t>
    <rPh sb="0" eb="1">
      <t>トウ</t>
    </rPh>
    <rPh sb="6" eb="8">
      <t>カイサイ</t>
    </rPh>
    <phoneticPr fontId="2"/>
  </si>
  <si>
    <t>第４回 中級コース</t>
    <rPh sb="0" eb="1">
      <t>ダイ</t>
    </rPh>
    <rPh sb="2" eb="3">
      <t>カイ</t>
    </rPh>
    <rPh sb="4" eb="6">
      <t>チュウキュウ</t>
    </rPh>
    <phoneticPr fontId="2"/>
  </si>
  <si>
    <t>第６回 中級・上級実習コース</t>
    <rPh sb="0" eb="1">
      <t>ダイ</t>
    </rPh>
    <rPh sb="2" eb="3">
      <t>カイ</t>
    </rPh>
    <rPh sb="4" eb="6">
      <t>チュウキュウ</t>
    </rPh>
    <rPh sb="7" eb="9">
      <t>ジョウキュウ</t>
    </rPh>
    <rPh sb="9" eb="11">
      <t>ジッシュウ</t>
    </rPh>
    <phoneticPr fontId="2"/>
  </si>
  <si>
    <t>勤務先</t>
    <rPh sb="0" eb="3">
      <t>キンムサキ</t>
    </rPh>
    <phoneticPr fontId="3"/>
  </si>
  <si>
    <t>携帯電話</t>
    <rPh sb="0" eb="4">
      <t>ケイタイデンワ</t>
    </rPh>
    <phoneticPr fontId="3"/>
  </si>
  <si>
    <t>■個人情報の保護について</t>
    <phoneticPr fontId="3"/>
  </si>
  <si>
    <t>性別</t>
    <rPh sb="0" eb="2">
      <t>セイベツ</t>
    </rPh>
    <phoneticPr fontId="3"/>
  </si>
  <si>
    <t>※研修に関する連絡や資料の送付をしますので、添付資料を受取可能なアドレスを記載してください。</t>
    <rPh sb="7" eb="9">
      <t>レンラク</t>
    </rPh>
    <rPh sb="10" eb="12">
      <t>シリョウ</t>
    </rPh>
    <rPh sb="13" eb="15">
      <t>ソウフ</t>
    </rPh>
    <phoneticPr fontId="3"/>
  </si>
  <si>
    <t>資料送付先住所</t>
    <rPh sb="0" eb="5">
      <t>シリョウソウフサキ</t>
    </rPh>
    <rPh sb="5" eb="7">
      <t>ジュウショ</t>
    </rPh>
    <phoneticPr fontId="3"/>
  </si>
  <si>
    <t>※勤務先と携帯電話の両方を記載してください。</t>
    <rPh sb="1" eb="4">
      <t>キンムサキ</t>
    </rPh>
    <rPh sb="5" eb="9">
      <t>ケイタイデンワ</t>
    </rPh>
    <rPh sb="10" eb="12">
      <t>リョウホウ</t>
    </rPh>
    <rPh sb="13" eb="15">
      <t>キサイ</t>
    </rPh>
    <phoneticPr fontId="3"/>
  </si>
  <si>
    <t>自宅</t>
    <rPh sb="0" eb="2">
      <t>ジタク</t>
    </rPh>
    <phoneticPr fontId="3"/>
  </si>
  <si>
    <t>注意！
　・上記メールアドレスに@j.iwate-med.ac.jpから研修に関する案内等のお知らせを送付いたします。
　　添付資料を受取可能なアドレスを記載してください。携帯電話アドレスの場合は左記ドメインの受信設定をしてください。
　・各コースの前に、資料を上記住所へ郵送いたします。</t>
    <phoneticPr fontId="3"/>
  </si>
  <si>
    <t>受講申込書にご記入いただいた情報は、「災害医療研修会」の実施に際し、必要な連絡や参加者名簿等を作成するための情報として利用し、その他の目的には利用いたしません。また、研修会の様子を写真・動画撮影しますが、大学の刊行物及びHP等に掲載するために利用し、その他の目的には利用いたしません。
本受講申込書のご提出をもって、上記内容にご承諾いただいたものといたします。
本学の個人情報保護方針については右記URLを御参照ください。　http://www.iwate-med.ac.jp/privacy/</t>
    <phoneticPr fontId="3"/>
  </si>
  <si>
    <t>第５回 上級コース</t>
    <rPh sb="0" eb="1">
      <t>ダイ</t>
    </rPh>
    <rPh sb="2" eb="3">
      <t>カイ</t>
    </rPh>
    <rPh sb="4" eb="6">
      <t>ジョウキュウ</t>
    </rPh>
    <phoneticPr fontId="2"/>
  </si>
  <si>
    <t>TEL：019-651-5110（内線5564）</t>
    <phoneticPr fontId="3"/>
  </si>
  <si>
    <t>13:30～16:40</t>
    <phoneticPr fontId="3"/>
  </si>
  <si>
    <t>10:00～16:00</t>
    <phoneticPr fontId="3"/>
  </si>
  <si>
    <t>13:30～17:10</t>
    <phoneticPr fontId="3"/>
  </si>
  <si>
    <t>13:30～17:00</t>
    <phoneticPr fontId="3"/>
  </si>
  <si>
    <t>10:00～17:10</t>
    <phoneticPr fontId="3"/>
  </si>
  <si>
    <t>ふりがな</t>
    <phoneticPr fontId="3"/>
  </si>
  <si>
    <t>たろう</t>
    <phoneticPr fontId="3"/>
  </si>
  <si>
    <t>太郎</t>
    <rPh sb="0" eb="2">
      <t>タロウ</t>
    </rPh>
    <phoneticPr fontId="3"/>
  </si>
  <si>
    <t>医大</t>
    <rPh sb="0" eb="2">
      <t>イダイ</t>
    </rPh>
    <phoneticPr fontId="3"/>
  </si>
  <si>
    <t>いだい</t>
    <phoneticPr fontId="3"/>
  </si>
  <si>
    <t>saigai@j.iwate-med.ac.jp</t>
    <phoneticPr fontId="3"/>
  </si>
  <si>
    <t>028-3694</t>
    <phoneticPr fontId="3"/>
  </si>
  <si>
    <t>所属</t>
    <rPh sb="0" eb="2">
      <t>ショゾク</t>
    </rPh>
    <phoneticPr fontId="3"/>
  </si>
  <si>
    <t>岩手医科大学</t>
    <rPh sb="0" eb="6">
      <t>イワテイカダイガク</t>
    </rPh>
    <phoneticPr fontId="3"/>
  </si>
  <si>
    <t>5/17(金)</t>
    <rPh sb="5" eb="6">
      <t>キン</t>
    </rPh>
    <phoneticPr fontId="3"/>
  </si>
  <si>
    <t>13:30～14:40</t>
    <phoneticPr fontId="3"/>
  </si>
  <si>
    <t>5/31(金)</t>
    <rPh sb="5" eb="6">
      <t>キン</t>
    </rPh>
    <phoneticPr fontId="3"/>
  </si>
  <si>
    <t>6/14(金)</t>
    <rPh sb="5" eb="6">
      <t>キン</t>
    </rPh>
    <phoneticPr fontId="3"/>
  </si>
  <si>
    <t>7/12(金)</t>
    <rPh sb="5" eb="6">
      <t>キン</t>
    </rPh>
    <phoneticPr fontId="3"/>
  </si>
  <si>
    <t>7/22(月)</t>
    <rPh sb="5" eb="6">
      <t>ツキ</t>
    </rPh>
    <phoneticPr fontId="3"/>
  </si>
  <si>
    <t>8/24(土)</t>
    <rPh sb="5" eb="6">
      <t>ツチ</t>
    </rPh>
    <phoneticPr fontId="3"/>
  </si>
  <si>
    <t>避難所運営、救護所運営、
他機関との連携、
机上シミュレーション、
本部活動演習 等</t>
    <rPh sb="0" eb="5">
      <t>ヒナンジョウンエイ</t>
    </rPh>
    <rPh sb="6" eb="11">
      <t>キュウゴショウンエイ</t>
    </rPh>
    <rPh sb="13" eb="14">
      <t>タ</t>
    </rPh>
    <rPh sb="14" eb="16">
      <t>キカン</t>
    </rPh>
    <rPh sb="18" eb="20">
      <t>レンケイ</t>
    </rPh>
    <rPh sb="22" eb="24">
      <t>キジョウ</t>
    </rPh>
    <rPh sb="34" eb="36">
      <t>ホンブ</t>
    </rPh>
    <rPh sb="36" eb="40">
      <t>カツドウエンシュウ</t>
    </rPh>
    <rPh sb="41" eb="42">
      <t>トウ</t>
    </rPh>
    <phoneticPr fontId="2"/>
  </si>
  <si>
    <t>申込締切：令和６年４月2６日（金）</t>
    <rPh sb="5" eb="7">
      <t>レイワ</t>
    </rPh>
    <rPh sb="8" eb="9">
      <t>ネン</t>
    </rPh>
    <phoneticPr fontId="3"/>
  </si>
  <si>
    <t>岩手DMAT隊員</t>
    <rPh sb="0" eb="2">
      <t>イワテ</t>
    </rPh>
    <rPh sb="6" eb="8">
      <t>タイイン</t>
    </rPh>
    <phoneticPr fontId="3"/>
  </si>
  <si>
    <t>住 　 　所</t>
    <rPh sb="0" eb="1">
      <t>スミ</t>
    </rPh>
    <rPh sb="5" eb="6">
      <t>ショ</t>
    </rPh>
    <phoneticPr fontId="3"/>
  </si>
  <si>
    <t>郵便番号</t>
    <rPh sb="0" eb="4">
      <t>ユウビンバンゴウ</t>
    </rPh>
    <phoneticPr fontId="3"/>
  </si>
  <si>
    <t>【申込先】</t>
    <rPh sb="1" eb="3">
      <t>モウシコミ</t>
    </rPh>
    <phoneticPr fontId="3"/>
  </si>
  <si>
    <t>岩手医科大学 災害時地域医療支援教育センター</t>
    <phoneticPr fontId="3"/>
  </si>
  <si>
    <t>その他のコメディカル及びその他の詳細（</t>
    <rPh sb="2" eb="3">
      <t>タ</t>
    </rPh>
    <rPh sb="10" eb="11">
      <t>オヨ</t>
    </rPh>
    <rPh sb="14" eb="15">
      <t>タ</t>
    </rPh>
    <rPh sb="16" eb="18">
      <t>ショウサイ</t>
    </rPh>
    <phoneticPr fontId="2"/>
  </si>
  <si>
    <r>
      <rPr>
        <b/>
        <sz val="10"/>
        <color rgb="FFFF0000"/>
        <rFont val="Meiryo UI"/>
        <family val="3"/>
        <charset val="128"/>
      </rPr>
      <t>【注意！】</t>
    </r>
    <r>
      <rPr>
        <sz val="10"/>
        <color rgb="FFFF0000"/>
        <rFont val="Meiryo UI"/>
        <family val="3"/>
        <charset val="128"/>
      </rPr>
      <t xml:space="preserve">
　※ 第１～３回、第４～６回はそれぞれセットでの受講が基本となります。
　※ 第４～６回を受講するためには、第１～３回の修了（今年度受講予定も可）が必須となります。
　※ オンライン開催の際は、以下の準備をお願いします。
　　　 ・パソコン（推奨）またはタブレット、スマートフォン等（スマートフォンは画面が小さいため、資料が見にくい場合があります）
　　　 ・必要に応じてマイク・カメラ・スピーカー、ハウリング防止のため、ヘッドセットの使用を推奨します。
　　　 ・インターネット環境</t>
    </r>
    <rPh sb="66" eb="68">
      <t>シュウリョウ</t>
    </rPh>
    <rPh sb="69" eb="72">
      <t>コンネンド</t>
    </rPh>
    <rPh sb="72" eb="76">
      <t>ジュコウヨテイ</t>
    </rPh>
    <rPh sb="77" eb="78">
      <t>カ</t>
    </rPh>
    <rPh sb="211" eb="213">
      <t>ボウシ</t>
    </rPh>
    <rPh sb="224" eb="226">
      <t>シヨウ</t>
    </rPh>
    <rPh sb="227" eb="229">
      <t>スイショウ</t>
    </rPh>
    <phoneticPr fontId="3"/>
  </si>
  <si>
    <t>2024年度 災害医療研修会 受講申込書</t>
    <phoneticPr fontId="3"/>
  </si>
  <si>
    <t>岩手県紫波郡矢巾町医大通１丁目１－１</t>
    <rPh sb="0" eb="9">
      <t>イワテケンシワグンヤハバチョウ</t>
    </rPh>
    <rPh sb="9" eb="12">
      <t>イダイドオ</t>
    </rPh>
    <rPh sb="13" eb="15">
      <t>チョウメ</t>
    </rPh>
    <phoneticPr fontId="3"/>
  </si>
  <si>
    <t>□</t>
  </si>
  <si>
    <t>☑</t>
  </si>
  <si>
    <t>男性</t>
    <rPh sb="0" eb="2">
      <t>ダンセイ</t>
    </rPh>
    <phoneticPr fontId="3"/>
  </si>
  <si>
    <t>女性</t>
    <rPh sb="0" eb="2">
      <t>ジョセイ</t>
    </rPh>
    <phoneticPr fontId="3"/>
  </si>
  <si>
    <t>019-651-5111</t>
    <phoneticPr fontId="3"/>
  </si>
  <si>
    <t>管理栄養士</t>
    <rPh sb="0" eb="5">
      <t>カンリエイヨウシ</t>
    </rPh>
    <phoneticPr fontId="3"/>
  </si>
  <si>
    <t>090-1111-2222</t>
    <phoneticPr fontId="3"/>
  </si>
  <si>
    <t>災害時地域医療支援教育センター</t>
    <rPh sb="0" eb="7">
      <t>サイガイジチイキイリョウ</t>
    </rPh>
    <rPh sb="7" eb="11">
      <t>シエンキョウイク</t>
    </rPh>
    <phoneticPr fontId="3"/>
  </si>
  <si>
    <t>□</t>
    <phoneticPr fontId="3"/>
  </si>
  <si>
    <t>令和６年度 災害医療研修会 受講申込書</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</si>
</sst>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9"/>
      <color theme="1"/>
      <name val="Meiryo UI"/>
      <family val="3"/>
      <charset val="128"/>
    </font>
    <font>
      <sz val="10"/>
      <color rgb="FFFF0000"/>
      <name val="Meiryo UI"/>
      <family val="3"/>
      <charset val="128"/>
    </font>
    <font>
      <sz val="7"/>
      <color theme="1"/>
      <name val="Meiryo UI"/>
      <family val="3"/>
      <charset val="128"/>
    </font>
    <font>
      <sz val="11"/>
      <color theme="1"/>
      <name val="游ゴシック"/>
      <family val="2"/>
      <charset val="128"/>
      <scheme val="minor"/>
    </font>
    <font>
      <u/>
      <sz val="11"/>
      <color theme="10"/>
      <name val="游ゴシック"/>
      <family val="2"/>
      <charset val="128"/>
      <scheme val="minor"/>
    </font>
    <font>
      <sz val="8"/>
      <color rgb="FFFF0000"/>
      <name val="Meiryo UI"/>
      <family val="3"/>
      <charset val="128"/>
    </font>
    <font>
      <b/>
      <sz val="14"/>
      <color rgb="FFFF0000"/>
      <name val="Meiryo UI"/>
      <family val="3"/>
      <charset val="128"/>
    </font>
    <font>
      <sz val="9"/>
      <color rgb="FF000000"/>
      <name val="Meiryo UI"/>
      <family val="3"/>
      <charset val="128"/>
    </font>
    <font>
      <sz val="8"/>
      <color theme="1"/>
      <name val="Meiryo UI"/>
      <family val="3"/>
      <charset val="128"/>
    </font>
    <font>
      <sz val="10"/>
      <name val="游ゴシック"/>
      <family val="2"/>
      <charset val="128"/>
      <scheme val="minor"/>
    </font>
    <font>
      <sz val="10"/>
      <name val="Meiryo UI"/>
      <family val="3"/>
      <charset val="128"/>
    </font>
    <font>
      <sz val="8"/>
      <color theme="0" tint="-0.14999847407452621"/>
      <name val="Meiryo UI"/>
      <family val="3"/>
      <charset val="128"/>
    </font>
    <font>
      <sz val="11"/>
      <color theme="0" tint="-0.14999847407452621"/>
      <name val="Meiryo UI"/>
      <family val="3"/>
      <charset val="128"/>
    </font>
    <font>
      <b/>
      <sz val="8"/>
      <color rgb="FF0070C0"/>
      <name val="Meiryo UI"/>
      <family val="3"/>
      <charset val="128"/>
    </font>
    <font>
      <sz val="10"/>
      <color theme="10"/>
      <name val="Meiryo UI"/>
      <family val="3"/>
      <charset val="128"/>
    </font>
    <font>
      <b/>
      <sz val="14"/>
      <color theme="1"/>
      <name val="Meiryo UI"/>
      <family val="3"/>
      <charset val="128"/>
    </font>
    <font>
      <b/>
      <sz val="10"/>
      <color rgb="FFFF0000"/>
      <name val="Meiryo UI"/>
      <family val="3"/>
      <charset val="128"/>
    </font>
    <font>
      <sz val="9"/>
      <color theme="0" tint="-0.14999847407452621"/>
      <name val="Meiryo UI"/>
      <family val="3"/>
      <charset val="128"/>
    </font>
    <font>
      <sz val="14"/>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hair">
        <color theme="0" tint="-0.499984740745262"/>
      </top>
      <bottom/>
      <diagonal/>
    </border>
    <border>
      <left/>
      <right/>
      <top style="hair">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theme="0" tint="-0.499984740745262"/>
      </left>
      <right style="thin">
        <color theme="0" tint="-0.499984740745262"/>
      </right>
      <top/>
      <bottom style="hair">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diagonal/>
    </border>
    <border>
      <left style="medium">
        <color indexed="64"/>
      </left>
      <right/>
      <top style="thin">
        <color theme="0" tint="-0.499984740745262"/>
      </top>
      <bottom style="hair">
        <color theme="0" tint="-0.499984740745262"/>
      </bottom>
      <diagonal/>
    </border>
    <border>
      <left style="medium">
        <color indexed="64"/>
      </left>
      <right/>
      <top style="hair">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diagonal/>
    </border>
    <border>
      <left style="medium">
        <color indexed="64"/>
      </left>
      <right/>
      <top/>
      <bottom style="thin">
        <color theme="0" tint="-0.499984740745262"/>
      </bottom>
      <diagonal/>
    </border>
    <border>
      <left style="medium">
        <color indexed="64"/>
      </left>
      <right style="thin">
        <color theme="0" tint="-0.499984740745262"/>
      </right>
      <top style="thin">
        <color theme="0" tint="-0.499984740745262"/>
      </top>
      <bottom/>
      <diagonal/>
    </border>
    <border>
      <left style="medium">
        <color indexed="64"/>
      </left>
      <right style="thin">
        <color theme="0" tint="-0.499984740745262"/>
      </right>
      <top/>
      <bottom style="thin">
        <color theme="0" tint="-0.499984740745262"/>
      </bottom>
      <diagonal/>
    </border>
    <border>
      <left/>
      <right style="medium">
        <color indexed="64"/>
      </right>
      <top/>
      <bottom style="thin">
        <color theme="0" tint="-0.499984740745262"/>
      </bottom>
      <diagonal/>
    </border>
    <border>
      <left style="thin">
        <color theme="0" tint="-0.499984740745262"/>
      </left>
      <right style="medium">
        <color indexed="64"/>
      </right>
      <top/>
      <bottom/>
      <diagonal/>
    </border>
    <border>
      <left style="thin">
        <color theme="0" tint="-0.499984740745262"/>
      </left>
      <right style="medium">
        <color indexed="64"/>
      </right>
      <top/>
      <bottom style="thin">
        <color theme="0" tint="-0.499984740745262"/>
      </bottom>
      <diagonal/>
    </border>
    <border>
      <left style="thin">
        <color theme="0" tint="-0.499984740745262"/>
      </left>
      <right style="medium">
        <color indexed="64"/>
      </right>
      <top style="thin">
        <color theme="0" tint="-0.499984740745262"/>
      </top>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hair">
        <color indexed="64"/>
      </top>
      <bottom/>
      <diagonal/>
    </border>
    <border>
      <left style="thick">
        <color indexed="64"/>
      </left>
      <right/>
      <top/>
      <bottom/>
      <diagonal/>
    </border>
    <border>
      <left/>
      <right style="thick">
        <color indexed="64"/>
      </right>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s>
  <cellStyleXfs count="3">
    <xf numFmtId="0" fontId="0" fillId="0" borderId="0">
      <alignment vertical="center"/>
    </xf>
    <xf numFmtId="0" fontId="9" fillId="0" borderId="0">
      <alignment vertical="center"/>
    </xf>
    <xf numFmtId="0" fontId="10" fillId="0" borderId="0" applyNumberForma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16" xfId="0" applyFont="1" applyBorder="1">
      <alignment vertical="center"/>
    </xf>
    <xf numFmtId="0" fontId="17" fillId="0" borderId="0" xfId="1" applyFont="1" applyAlignment="1" applyProtection="1">
      <alignment horizontal="center" vertical="center"/>
      <protection locked="0"/>
    </xf>
    <xf numFmtId="14" fontId="17" fillId="0" borderId="0" xfId="1" applyNumberFormat="1" applyFont="1" applyAlignment="1" applyProtection="1">
      <alignment horizontal="left" vertical="center"/>
      <protection locked="0"/>
    </xf>
    <xf numFmtId="0" fontId="17" fillId="0" borderId="0" xfId="1"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4" fillId="0" borderId="0" xfId="0" applyFont="1" applyProtection="1">
      <alignment vertical="center"/>
      <protection locked="0"/>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8" fillId="0" borderId="11" xfId="0" applyFont="1" applyBorder="1" applyAlignment="1">
      <alignment horizontal="right" vertical="center"/>
    </xf>
    <xf numFmtId="0" fontId="5" fillId="2" borderId="34" xfId="0" applyFont="1" applyFill="1" applyBorder="1" applyAlignment="1">
      <alignment horizontal="distributed" vertical="center" indent="1"/>
    </xf>
    <xf numFmtId="0" fontId="5" fillId="2" borderId="35" xfId="0" applyFont="1" applyFill="1" applyBorder="1" applyAlignment="1">
      <alignment horizontal="center" vertical="center"/>
    </xf>
    <xf numFmtId="0" fontId="5" fillId="2" borderId="30" xfId="0" applyFont="1" applyFill="1" applyBorder="1" applyAlignment="1">
      <alignment horizontal="center" vertical="center"/>
    </xf>
    <xf numFmtId="0" fontId="4" fillId="2" borderId="30" xfId="0" applyFont="1" applyFill="1" applyBorder="1">
      <alignment vertical="center"/>
    </xf>
    <xf numFmtId="0" fontId="5" fillId="2" borderId="36" xfId="0" applyFont="1" applyFill="1" applyBorder="1" applyAlignment="1">
      <alignment horizontal="distributed" vertical="center" indent="1"/>
    </xf>
    <xf numFmtId="0" fontId="5" fillId="2" borderId="37" xfId="0" applyFont="1" applyFill="1" applyBorder="1" applyAlignment="1">
      <alignment horizontal="distributed" vertical="center" indent="1"/>
    </xf>
    <xf numFmtId="0" fontId="5" fillId="2" borderId="38" xfId="0" applyFont="1" applyFill="1" applyBorder="1" applyAlignment="1">
      <alignment horizontal="distributed" vertical="center" indent="1"/>
    </xf>
    <xf numFmtId="0" fontId="5" fillId="0" borderId="52" xfId="0" applyFont="1" applyBorder="1" applyAlignment="1" applyProtection="1">
      <alignment horizontal="center" vertical="center"/>
      <protection locked="0"/>
    </xf>
    <xf numFmtId="0" fontId="5" fillId="0" borderId="54" xfId="0" applyFont="1" applyBorder="1">
      <alignment vertical="center"/>
    </xf>
    <xf numFmtId="0" fontId="4" fillId="0" borderId="54" xfId="0" applyFont="1" applyBorder="1">
      <alignment vertical="center"/>
    </xf>
    <xf numFmtId="0" fontId="4" fillId="0" borderId="56" xfId="0" applyFont="1" applyBorder="1">
      <alignment vertical="center"/>
    </xf>
    <xf numFmtId="0" fontId="4" fillId="0" borderId="69" xfId="0" applyFont="1" applyBorder="1">
      <alignment vertical="center"/>
    </xf>
    <xf numFmtId="0" fontId="14" fillId="0" borderId="66" xfId="0" applyFont="1" applyBorder="1">
      <alignment vertical="center"/>
    </xf>
    <xf numFmtId="0" fontId="17" fillId="0" borderId="0" xfId="0" applyFont="1" applyAlignment="1" applyProtection="1">
      <alignment horizontal="center" vertical="center"/>
      <protection locked="0"/>
    </xf>
    <xf numFmtId="0" fontId="5" fillId="0" borderId="77" xfId="0" applyFont="1" applyBorder="1" applyAlignment="1" applyProtection="1">
      <alignment horizontal="right" vertical="center"/>
      <protection locked="0"/>
    </xf>
    <xf numFmtId="0" fontId="23" fillId="0" borderId="0" xfId="0" applyFont="1" applyProtection="1">
      <alignment vertical="center"/>
      <protection locked="0"/>
    </xf>
    <xf numFmtId="0" fontId="24" fillId="0" borderId="53" xfId="0" applyFont="1" applyBorder="1" applyAlignment="1" applyProtection="1">
      <alignment horizontal="right" vertical="center"/>
      <protection locked="0"/>
    </xf>
    <xf numFmtId="0" fontId="24" fillId="0" borderId="68" xfId="0" applyFont="1" applyBorder="1" applyAlignment="1" applyProtection="1">
      <alignment horizontal="right" vertical="center"/>
      <protection locked="0"/>
    </xf>
    <xf numFmtId="0" fontId="24" fillId="0" borderId="54" xfId="0" applyFont="1" applyBorder="1" applyAlignment="1" applyProtection="1">
      <alignment horizontal="right" vertical="center"/>
      <protection locked="0"/>
    </xf>
    <xf numFmtId="0" fontId="24" fillId="0" borderId="0" xfId="0" applyFont="1" applyAlignment="1" applyProtection="1">
      <alignment horizontal="right" vertical="center"/>
      <protection locked="0"/>
    </xf>
    <xf numFmtId="0" fontId="24" fillId="0" borderId="64" xfId="0" applyFont="1" applyBorder="1" applyAlignment="1">
      <alignment horizontal="right" vertical="center"/>
    </xf>
    <xf numFmtId="0" fontId="24" fillId="0" borderId="64" xfId="0" applyFont="1" applyBorder="1" applyAlignment="1" applyProtection="1">
      <alignment horizontal="right" vertical="center"/>
      <protection locked="0"/>
    </xf>
    <xf numFmtId="49" fontId="5" fillId="0" borderId="70" xfId="0" applyNumberFormat="1" applyFont="1" applyBorder="1" applyAlignment="1" applyProtection="1">
      <alignment horizontal="left" vertical="center" indent="1" shrinkToFit="1"/>
      <protection locked="0"/>
    </xf>
    <xf numFmtId="49" fontId="5" fillId="0" borderId="71" xfId="0" applyNumberFormat="1" applyFont="1" applyBorder="1" applyAlignment="1" applyProtection="1">
      <alignment horizontal="left" vertical="center" indent="1" shrinkToFit="1"/>
      <protection locked="0"/>
    </xf>
    <xf numFmtId="0" fontId="24" fillId="0" borderId="0" xfId="0" applyFont="1" applyAlignment="1" applyProtection="1">
      <alignment horizontal="right" vertical="center"/>
      <protection locked="0"/>
    </xf>
    <xf numFmtId="0" fontId="14" fillId="0" borderId="64" xfId="0" applyFont="1" applyBorder="1" applyAlignment="1">
      <alignment horizontal="right" vertical="center"/>
    </xf>
    <xf numFmtId="0" fontId="14" fillId="0" borderId="65" xfId="0" applyFont="1" applyBorder="1" applyAlignment="1">
      <alignment horizontal="right" vertical="center"/>
    </xf>
    <xf numFmtId="0" fontId="14" fillId="0" borderId="0" xfId="0" applyFont="1" applyAlignment="1">
      <alignment horizontal="right" vertical="center"/>
    </xf>
    <xf numFmtId="0" fontId="14" fillId="0" borderId="0" xfId="0" applyFont="1" applyAlignment="1" applyProtection="1">
      <alignment horizontal="left" vertical="center"/>
      <protection locked="0"/>
    </xf>
    <xf numFmtId="0" fontId="14" fillId="0" borderId="65" xfId="0" applyFont="1" applyBorder="1" applyAlignment="1" applyProtection="1">
      <alignment horizontal="left" vertical="center"/>
      <protection locked="0"/>
    </xf>
    <xf numFmtId="0" fontId="14" fillId="0" borderId="7" xfId="0" applyFont="1" applyBorder="1" applyAlignment="1">
      <alignment horizontal="center" vertical="center"/>
    </xf>
    <xf numFmtId="0" fontId="20" fillId="0" borderId="16" xfId="2" applyFont="1" applyBorder="1" applyAlignment="1">
      <alignment horizontal="left" vertical="center"/>
    </xf>
    <xf numFmtId="0" fontId="5" fillId="0" borderId="16" xfId="0" applyFont="1" applyBorder="1" applyAlignment="1">
      <alignment horizontal="left" vertical="center"/>
    </xf>
    <xf numFmtId="0" fontId="5" fillId="0" borderId="4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17" xfId="0" applyFont="1" applyBorder="1" applyAlignment="1">
      <alignment horizontal="center" vertical="center"/>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7" fillId="0" borderId="38" xfId="0" applyFont="1" applyBorder="1" applyAlignment="1">
      <alignment vertical="center" wrapText="1"/>
    </xf>
    <xf numFmtId="0" fontId="7" fillId="0" borderId="16" xfId="0" applyFont="1" applyBorder="1" applyAlignment="1">
      <alignment vertical="center" wrapText="1"/>
    </xf>
    <xf numFmtId="0" fontId="7" fillId="0" borderId="1" xfId="0" applyFont="1" applyBorder="1" applyAlignment="1">
      <alignment vertical="center" wrapText="1"/>
    </xf>
    <xf numFmtId="0" fontId="7" fillId="0" borderId="47" xfId="0" applyFont="1" applyBorder="1" applyAlignment="1">
      <alignment vertical="center" wrapText="1"/>
    </xf>
    <xf numFmtId="0" fontId="14" fillId="0" borderId="5"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2" fillId="0" borderId="39" xfId="0" applyFont="1" applyBorder="1" applyAlignment="1">
      <alignment horizontal="center" vertical="center"/>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Alignment="1">
      <alignment horizontal="center" vertical="center"/>
    </xf>
    <xf numFmtId="0" fontId="12" fillId="0" borderId="40" xfId="0" applyFont="1" applyBorder="1" applyAlignment="1">
      <alignment horizontal="center" vertical="center"/>
    </xf>
    <xf numFmtId="0" fontId="12" fillId="0" borderId="16" xfId="0" applyFont="1" applyBorder="1" applyAlignment="1">
      <alignment horizontal="center" vertical="center"/>
    </xf>
    <xf numFmtId="0" fontId="5" fillId="0" borderId="38" xfId="0" applyFont="1" applyBorder="1">
      <alignment vertical="center"/>
    </xf>
    <xf numFmtId="0" fontId="5" fillId="0" borderId="1" xfId="0" applyFont="1" applyBorder="1">
      <alignment vertical="center"/>
    </xf>
    <xf numFmtId="0" fontId="5" fillId="0" borderId="47" xfId="0" applyFont="1" applyBorder="1">
      <alignment vertical="center"/>
    </xf>
    <xf numFmtId="0" fontId="6" fillId="0" borderId="49" xfId="0" applyFont="1" applyBorder="1" applyAlignment="1">
      <alignment vertical="center" wrapText="1"/>
    </xf>
    <xf numFmtId="0" fontId="6" fillId="0" borderId="50" xfId="0" applyFont="1" applyBorder="1">
      <alignment vertical="center"/>
    </xf>
    <xf numFmtId="0" fontId="6" fillId="0" borderId="51" xfId="0" applyFont="1" applyBorder="1">
      <alignment vertical="center"/>
    </xf>
    <xf numFmtId="0" fontId="5" fillId="2" borderId="29" xfId="0" applyFont="1" applyFill="1" applyBorder="1" applyAlignment="1">
      <alignment horizontal="distributed" vertical="center" indent="1"/>
    </xf>
    <xf numFmtId="0" fontId="24" fillId="0" borderId="2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19" fillId="0" borderId="23" xfId="0" applyFont="1" applyBorder="1" applyAlignment="1">
      <alignment horizontal="center" vertical="center" wrapText="1"/>
    </xf>
    <xf numFmtId="0" fontId="19" fillId="0" borderId="19" xfId="0" applyFont="1" applyBorder="1" applyAlignment="1">
      <alignment horizontal="center" vertical="center" wrapText="1"/>
    </xf>
    <xf numFmtId="0" fontId="14" fillId="0" borderId="12" xfId="0" applyFont="1" applyBorder="1" applyAlignment="1">
      <alignment vertical="center" wrapText="1"/>
    </xf>
    <xf numFmtId="0" fontId="14" fillId="0" borderId="44" xfId="0" applyFont="1" applyBorder="1" applyAlignment="1">
      <alignment vertical="center" wrapText="1"/>
    </xf>
    <xf numFmtId="0" fontId="14" fillId="0" borderId="13" xfId="0" applyFont="1" applyBorder="1" applyAlignment="1">
      <alignment vertical="center" wrapText="1"/>
    </xf>
    <xf numFmtId="0" fontId="14" fillId="0" borderId="45" xfId="0" applyFont="1" applyBorder="1" applyAlignment="1">
      <alignment vertical="center" wrapText="1"/>
    </xf>
    <xf numFmtId="0" fontId="11" fillId="0" borderId="4" xfId="0" applyFont="1" applyBorder="1" applyAlignment="1">
      <alignment horizontal="center" vertical="center"/>
    </xf>
    <xf numFmtId="0" fontId="19" fillId="0" borderId="3" xfId="0" applyFont="1" applyBorder="1" applyAlignment="1">
      <alignment horizontal="center" vertical="center" wrapText="1"/>
    </xf>
    <xf numFmtId="0" fontId="14" fillId="0" borderId="9" xfId="0" applyFont="1" applyBorder="1" applyAlignment="1">
      <alignment vertical="center" wrapText="1"/>
    </xf>
    <xf numFmtId="0" fontId="14" fillId="0" borderId="46" xfId="0" applyFont="1" applyBorder="1" applyAlignment="1">
      <alignment vertical="center" wrapText="1"/>
    </xf>
    <xf numFmtId="0" fontId="11" fillId="0" borderId="20" xfId="0" applyFont="1" applyBorder="1" applyAlignment="1">
      <alignment horizontal="center"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48" xfId="0" applyFont="1" applyBorder="1" applyAlignment="1">
      <alignment horizontal="left" vertical="center"/>
    </xf>
    <xf numFmtId="0" fontId="5" fillId="0" borderId="0" xfId="0" applyFont="1" applyAlignment="1">
      <alignment horizontal="left" vertical="center"/>
    </xf>
    <xf numFmtId="0" fontId="5" fillId="0" borderId="31" xfId="0" applyFont="1" applyBorder="1" applyAlignment="1">
      <alignment horizontal="left" vertical="center"/>
    </xf>
    <xf numFmtId="0" fontId="7" fillId="0" borderId="0" xfId="0" applyFont="1" applyAlignment="1">
      <alignment vertical="center" wrapText="1"/>
    </xf>
    <xf numFmtId="0" fontId="7" fillId="0" borderId="43" xfId="0" applyFont="1" applyBorder="1" applyAlignment="1">
      <alignment vertical="center" wrapText="1"/>
    </xf>
    <xf numFmtId="0" fontId="5" fillId="2" borderId="41" xfId="0" applyFont="1" applyFill="1" applyBorder="1" applyAlignment="1">
      <alignment horizontal="distributed" vertical="center" indent="1"/>
    </xf>
    <xf numFmtId="0" fontId="5" fillId="2" borderId="42" xfId="0" applyFont="1" applyFill="1" applyBorder="1" applyAlignment="1">
      <alignment horizontal="distributed" vertical="center" indent="1"/>
    </xf>
    <xf numFmtId="0" fontId="5" fillId="2" borderId="39" xfId="0" applyFont="1" applyFill="1" applyBorder="1" applyAlignment="1">
      <alignment horizontal="distributed" vertical="center" indent="1"/>
    </xf>
    <xf numFmtId="0" fontId="5" fillId="2" borderId="40" xfId="0" applyFont="1" applyFill="1" applyBorder="1" applyAlignment="1">
      <alignment horizontal="distributed" vertical="center" indent="1"/>
    </xf>
    <xf numFmtId="49" fontId="15" fillId="0" borderId="60" xfId="2" applyNumberFormat="1" applyFont="1" applyBorder="1" applyAlignment="1" applyProtection="1">
      <alignment horizontal="left" vertical="center" indent="1" shrinkToFit="1"/>
      <protection locked="0"/>
    </xf>
    <xf numFmtId="49" fontId="16" fillId="0" borderId="61" xfId="0" applyNumberFormat="1" applyFont="1" applyBorder="1" applyAlignment="1" applyProtection="1">
      <alignment horizontal="left" vertical="center" indent="1" shrinkToFit="1"/>
      <protection locked="0"/>
    </xf>
    <xf numFmtId="49" fontId="16" fillId="0" borderId="63" xfId="0" applyNumberFormat="1" applyFont="1" applyBorder="1" applyAlignment="1" applyProtection="1">
      <alignment horizontal="left" vertical="center" indent="1" shrinkToFit="1"/>
      <protection locked="0"/>
    </xf>
    <xf numFmtId="0" fontId="11" fillId="0" borderId="27" xfId="2" applyFont="1" applyBorder="1" applyAlignment="1">
      <alignment horizontal="center" vertical="center" wrapText="1"/>
    </xf>
    <xf numFmtId="0" fontId="11" fillId="0" borderId="28" xfId="0" applyFont="1" applyBorder="1" applyAlignment="1">
      <alignment horizontal="center" vertical="center"/>
    </xf>
    <xf numFmtId="0" fontId="11" fillId="0" borderId="0" xfId="0" applyFont="1" applyAlignment="1">
      <alignment horizontal="center" vertical="center"/>
    </xf>
    <xf numFmtId="0" fontId="11" fillId="0" borderId="31" xfId="0" applyFont="1" applyBorder="1" applyAlignment="1">
      <alignment horizontal="center" vertical="center"/>
    </xf>
    <xf numFmtId="0" fontId="5" fillId="2" borderId="21" xfId="0" applyFont="1" applyFill="1" applyBorder="1" applyAlignment="1">
      <alignment horizontal="distributed" vertical="center" indent="1"/>
    </xf>
    <xf numFmtId="0" fontId="5" fillId="2" borderId="22"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11" xfId="0" applyFont="1" applyFill="1" applyBorder="1" applyAlignment="1">
      <alignment horizontal="distributed" vertical="center" indent="1"/>
    </xf>
    <xf numFmtId="49" fontId="5" fillId="0" borderId="70" xfId="0" applyNumberFormat="1" applyFont="1" applyBorder="1" applyAlignment="1" applyProtection="1">
      <alignment horizontal="center" vertical="center" shrinkToFit="1"/>
      <protection locked="0"/>
    </xf>
    <xf numFmtId="49" fontId="5" fillId="0" borderId="71" xfId="0" applyNumberFormat="1" applyFont="1" applyBorder="1" applyAlignment="1" applyProtection="1">
      <alignment horizontal="center" vertical="center" shrinkToFit="1"/>
      <protection locked="0"/>
    </xf>
    <xf numFmtId="49" fontId="5" fillId="0" borderId="72" xfId="0" applyNumberFormat="1" applyFont="1" applyBorder="1" applyAlignment="1" applyProtection="1">
      <alignment horizontal="center" vertical="center" shrinkToFit="1"/>
      <protection locked="0"/>
    </xf>
    <xf numFmtId="49" fontId="5" fillId="0" borderId="73" xfId="0" applyNumberFormat="1" applyFont="1" applyBorder="1" applyAlignment="1" applyProtection="1">
      <alignment horizontal="center" vertical="center" shrinkToFit="1"/>
      <protection locked="0"/>
    </xf>
    <xf numFmtId="49" fontId="5" fillId="0" borderId="74" xfId="0" applyNumberFormat="1" applyFont="1" applyBorder="1" applyAlignment="1" applyProtection="1">
      <alignment horizontal="center" vertical="center" shrinkToFit="1"/>
      <protection locked="0"/>
    </xf>
    <xf numFmtId="49" fontId="5" fillId="0" borderId="67" xfId="0" applyNumberFormat="1" applyFont="1" applyBorder="1" applyAlignment="1" applyProtection="1">
      <alignment horizontal="center" vertical="center" shrinkToFit="1"/>
      <protection locked="0"/>
    </xf>
    <xf numFmtId="0" fontId="5" fillId="0" borderId="57" xfId="0" applyFont="1" applyBorder="1" applyAlignment="1" applyProtection="1">
      <alignment horizontal="left" vertical="center" indent="1" shrinkToFit="1"/>
      <protection locked="0"/>
    </xf>
    <xf numFmtId="0" fontId="5" fillId="0" borderId="58" xfId="0" applyFont="1" applyBorder="1" applyAlignment="1" applyProtection="1">
      <alignment horizontal="left" vertical="center" indent="1" shrinkToFit="1"/>
      <protection locked="0"/>
    </xf>
    <xf numFmtId="0" fontId="5" fillId="0" borderId="65" xfId="0" applyFont="1" applyBorder="1" applyAlignment="1" applyProtection="1">
      <alignment horizontal="left" vertical="center" indent="1" shrinkToFit="1"/>
      <protection locked="0"/>
    </xf>
    <xf numFmtId="0" fontId="5" fillId="0" borderId="66" xfId="0" applyFont="1" applyBorder="1" applyAlignment="1" applyProtection="1">
      <alignment horizontal="left" vertical="center" indent="1" shrinkToFit="1"/>
      <protection locked="0"/>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2" borderId="32"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76" xfId="0" applyFont="1" applyFill="1" applyBorder="1" applyAlignment="1">
      <alignment horizontal="center" vertical="center"/>
    </xf>
    <xf numFmtId="0" fontId="11" fillId="0" borderId="0" xfId="0" applyFont="1" applyAlignment="1">
      <alignment horizontal="left" vertical="center"/>
    </xf>
    <xf numFmtId="0" fontId="11" fillId="0" borderId="31" xfId="0" applyFont="1" applyBorder="1" applyAlignment="1">
      <alignment horizontal="left" vertical="center"/>
    </xf>
    <xf numFmtId="0" fontId="5" fillId="0" borderId="78" xfId="0" applyFont="1" applyBorder="1" applyAlignment="1">
      <alignment horizontal="left" vertical="center"/>
    </xf>
    <xf numFmtId="0" fontId="21" fillId="0" borderId="0" xfId="0" applyFont="1" applyAlignment="1">
      <alignment horizontal="center" vertical="center"/>
    </xf>
    <xf numFmtId="0" fontId="5" fillId="0" borderId="53"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2" borderId="0" xfId="0" applyFont="1" applyFill="1" applyAlignment="1">
      <alignment horizontal="center" vertical="center" textRotation="255"/>
    </xf>
    <xf numFmtId="0" fontId="5" fillId="0" borderId="62" xfId="0" applyFont="1" applyBorder="1" applyAlignment="1">
      <alignment horizontal="left" vertical="center"/>
    </xf>
    <xf numFmtId="0" fontId="5" fillId="0" borderId="61" xfId="0" applyFont="1" applyBorder="1" applyAlignment="1">
      <alignment horizontal="left" vertical="center"/>
    </xf>
    <xf numFmtId="0" fontId="5" fillId="0" borderId="63" xfId="0" applyFont="1" applyBorder="1" applyAlignment="1">
      <alignment horizontal="left"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24" fillId="0" borderId="54" xfId="0" applyFont="1" applyBorder="1" applyAlignment="1" applyProtection="1">
      <alignment horizontal="right" vertical="center"/>
      <protection locked="0"/>
    </xf>
    <xf numFmtId="0" fontId="5" fillId="0" borderId="54" xfId="0" applyFont="1" applyBorder="1" applyAlignment="1">
      <alignment horizontal="left" vertical="center"/>
    </xf>
    <xf numFmtId="0" fontId="5" fillId="0" borderId="56" xfId="0" applyFont="1" applyBorder="1" applyAlignment="1">
      <alignment horizontal="left" vertical="center"/>
    </xf>
    <xf numFmtId="0" fontId="5" fillId="0" borderId="65" xfId="0" applyFont="1" applyBorder="1">
      <alignment vertical="center"/>
    </xf>
    <xf numFmtId="0" fontId="5" fillId="0" borderId="66" xfId="0" applyFont="1" applyBorder="1">
      <alignment vertical="center"/>
    </xf>
    <xf numFmtId="0" fontId="4" fillId="2" borderId="15" xfId="0" applyFont="1" applyFill="1" applyBorder="1" applyAlignment="1">
      <alignment horizontal="distributed" vertical="center" indent="1"/>
    </xf>
    <xf numFmtId="0" fontId="4" fillId="2" borderId="14" xfId="0" applyFont="1" applyFill="1" applyBorder="1" applyAlignment="1">
      <alignment horizontal="distributed" vertical="center" indent="1"/>
    </xf>
    <xf numFmtId="0" fontId="4" fillId="0" borderId="53" xfId="0" applyFont="1" applyBorder="1" applyAlignment="1" applyProtection="1">
      <alignment horizontal="left" vertical="center" indent="1" shrinkToFit="1"/>
      <protection locked="0"/>
    </xf>
    <xf numFmtId="0" fontId="4" fillId="0" borderId="54" xfId="0" applyFont="1" applyBorder="1" applyAlignment="1" applyProtection="1">
      <alignment horizontal="left" vertical="center" indent="1" shrinkToFit="1"/>
      <protection locked="0"/>
    </xf>
    <xf numFmtId="0" fontId="4" fillId="0" borderId="56" xfId="0" applyFont="1" applyBorder="1" applyAlignment="1" applyProtection="1">
      <alignment horizontal="left" vertical="center" indent="1" shrinkToFit="1"/>
      <protection locked="0"/>
    </xf>
  </cellXfs>
  <cellStyles count="3">
    <cellStyle name="ハイパーリンク" xfId="2" builtinId="8"/>
    <cellStyle name="標準" xfId="0" builtinId="0"/>
    <cellStyle name="標準 2" xfId="1" xr:uid="{5C996BBC-6882-4554-B9C7-69947417B593}"/>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hyperlink" Target="#'&#30003;&#36796;&#26360; (2)'!A1"/></Relationships>
</file>

<file path=xl/drawings/_rels/drawing2.xml.rels><?xml version="1.0" encoding="UTF-8" standalone="yes"?>
<Relationships xmlns="http://schemas.openxmlformats.org/package/2006/relationships"><Relationship Id="rId1" Type="http://schemas.openxmlformats.org/officeDocument/2006/relationships/hyperlink" Target="#&#30003;&#36796;&#26360;!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1123950</xdr:colOff>
          <xdr:row>5</xdr:row>
          <xdr:rowOff>190500</xdr:rowOff>
        </xdr:from>
        <xdr:to>
          <xdr:col>12</xdr:col>
          <xdr:colOff>28575</xdr:colOff>
          <xdr:row>12</xdr:row>
          <xdr:rowOff>47625</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20</xdr:row>
          <xdr:rowOff>95250</xdr:rowOff>
        </xdr:from>
        <xdr:to>
          <xdr:col>3</xdr:col>
          <xdr:colOff>247650</xdr:colOff>
          <xdr:row>22</xdr:row>
          <xdr:rowOff>123825</xdr:rowOff>
        </xdr:to>
        <xdr:sp macro="" textlink="">
          <xdr:nvSpPr>
            <xdr:cNvPr id="2071" name="Group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1009650</xdr:colOff>
          <xdr:row>23</xdr:row>
          <xdr:rowOff>85725</xdr:rowOff>
        </xdr:from>
        <xdr:to>
          <xdr:col>3</xdr:col>
          <xdr:colOff>238125</xdr:colOff>
          <xdr:row>25</xdr:row>
          <xdr:rowOff>142875</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219075</xdr:rowOff>
        </xdr:from>
        <xdr:to>
          <xdr:col>2</xdr:col>
          <xdr:colOff>47625</xdr:colOff>
          <xdr:row>18</xdr:row>
          <xdr:rowOff>228600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142875</xdr:rowOff>
        </xdr:from>
        <xdr:to>
          <xdr:col>14</xdr:col>
          <xdr:colOff>285750</xdr:colOff>
          <xdr:row>5</xdr:row>
          <xdr:rowOff>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1181100</xdr:colOff>
          <xdr:row>19</xdr:row>
          <xdr:rowOff>0</xdr:rowOff>
        </xdr:from>
        <xdr:to>
          <xdr:col>2</xdr:col>
          <xdr:colOff>247650</xdr:colOff>
          <xdr:row>19</xdr:row>
          <xdr:rowOff>609600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xdr:twoCellAnchor>
    <xdr:from>
      <xdr:col>0</xdr:col>
      <xdr:colOff>1363231</xdr:colOff>
      <xdr:row>3</xdr:row>
      <xdr:rowOff>41963</xdr:rowOff>
    </xdr:from>
    <xdr:to>
      <xdr:col>1</xdr:col>
      <xdr:colOff>296830</xdr:colOff>
      <xdr:row>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63231" y="590100"/>
          <a:ext cx="299448" cy="18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し</a:t>
          </a:r>
        </a:p>
      </xdr:txBody>
    </xdr:sp>
    <xdr:clientData fPrintsWithSheet="0"/>
  </xdr:twoCellAnchor>
  <xdr:twoCellAnchor>
    <xdr:from>
      <xdr:col>0</xdr:col>
      <xdr:colOff>1361766</xdr:colOff>
      <xdr:row>4</xdr:row>
      <xdr:rowOff>112167</xdr:rowOff>
    </xdr:from>
    <xdr:to>
      <xdr:col>1</xdr:col>
      <xdr:colOff>295365</xdr:colOff>
      <xdr:row>4</xdr:row>
      <xdr:rowOff>295340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361766" y="884950"/>
          <a:ext cx="299448"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氏</a:t>
          </a:r>
        </a:p>
      </xdr:txBody>
    </xdr:sp>
    <xdr:clientData fPrintsWithSheet="0"/>
  </xdr:twoCellAnchor>
  <xdr:twoCellAnchor editAs="oneCell">
    <xdr:from>
      <xdr:col>4</xdr:col>
      <xdr:colOff>406007</xdr:colOff>
      <xdr:row>3</xdr:row>
      <xdr:rowOff>23991</xdr:rowOff>
    </xdr:from>
    <xdr:to>
      <xdr:col>6</xdr:col>
      <xdr:colOff>61595</xdr:colOff>
      <xdr:row>4</xdr:row>
      <xdr:rowOff>23991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91620" y="572128"/>
          <a:ext cx="518230"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めい</a:t>
          </a:r>
        </a:p>
      </xdr:txBody>
    </xdr:sp>
    <xdr:clientData fPrintsWithSheet="0"/>
  </xdr:twoCellAnchor>
  <xdr:twoCellAnchor editAs="oneCell">
    <xdr:from>
      <xdr:col>5</xdr:col>
      <xdr:colOff>11986</xdr:colOff>
      <xdr:row>4</xdr:row>
      <xdr:rowOff>109369</xdr:rowOff>
    </xdr:from>
    <xdr:to>
      <xdr:col>5</xdr:col>
      <xdr:colOff>305062</xdr:colOff>
      <xdr:row>4</xdr:row>
      <xdr:rowOff>292542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94622" y="888687"/>
          <a:ext cx="293076"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名</a:t>
          </a:r>
        </a:p>
      </xdr:txBody>
    </xdr:sp>
    <xdr:clientData fPrintsWithSheet="0"/>
  </xdr:twoCellAnchor>
  <xdr:twoCellAnchor editAs="oneCell">
    <xdr:from>
      <xdr:col>20</xdr:col>
      <xdr:colOff>293429</xdr:colOff>
      <xdr:row>1</xdr:row>
      <xdr:rowOff>106198</xdr:rowOff>
    </xdr:from>
    <xdr:to>
      <xdr:col>24</xdr:col>
      <xdr:colOff>287547</xdr:colOff>
      <xdr:row>14</xdr:row>
      <xdr:rowOff>206675</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7014844" y="267943"/>
          <a:ext cx="2725816" cy="3317411"/>
        </a:xfrm>
        <a:prstGeom prst="roundRect">
          <a:avLst>
            <a:gd name="adj" fmla="val 8340"/>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黄色の網掛け部分を記載してください。</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入力すると網掛けが消えます。</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黄色の網掛けが無い状態にしてください。</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岩手ローカル</a:t>
          </a:r>
          <a:r>
            <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rPr>
            <a:t>DMAT</a:t>
          </a:r>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隊員資格所有者は、チェックをお願いします。</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選択項目は、プルダウンして☑を選択して</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ください。</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r>
            <a:rPr kumimoji="1" lang="ja-JP" altLang="ja-JP" sz="1100">
              <a:solidFill>
                <a:schemeClr val="tx1">
                  <a:lumMod val="75000"/>
                  <a:lumOff val="25000"/>
                </a:schemeClr>
              </a:solidFill>
              <a:effectLst/>
              <a:latin typeface="Meiryo UI" panose="020B0604030504040204" pitchFamily="50" charset="-128"/>
              <a:ea typeface="Meiryo UI" panose="020B0604030504040204" pitchFamily="50" charset="-128"/>
              <a:cs typeface="+mn-cs"/>
            </a:rPr>
            <a:t>記載方法が解らない場合は、</a:t>
          </a:r>
          <a:endParaRPr lang="ja-JP" altLang="ja-JP">
            <a:solidFill>
              <a:schemeClr val="tx1">
                <a:lumMod val="75000"/>
                <a:lumOff val="25000"/>
              </a:schemeClr>
            </a:solidFill>
            <a:effectLst/>
            <a:latin typeface="Meiryo UI" panose="020B0604030504040204" pitchFamily="50" charset="-128"/>
            <a:ea typeface="Meiryo UI" panose="020B0604030504040204" pitchFamily="50" charset="-128"/>
          </a:endParaRPr>
        </a:p>
        <a:p>
          <a:r>
            <a:rPr kumimoji="1" lang="ja-JP" altLang="ja-JP" sz="1100">
              <a:solidFill>
                <a:schemeClr val="tx1">
                  <a:lumMod val="75000"/>
                  <a:lumOff val="25000"/>
                </a:schemeClr>
              </a:solidFill>
              <a:effectLst/>
              <a:latin typeface="Meiryo UI" panose="020B0604030504040204" pitchFamily="50" charset="-128"/>
              <a:ea typeface="Meiryo UI" panose="020B0604030504040204" pitchFamily="50" charset="-128"/>
              <a:cs typeface="+mn-cs"/>
            </a:rPr>
            <a:t>記入例を見るをクリックしてください。</a:t>
          </a:r>
          <a:endParaRPr lang="ja-JP" altLang="ja-JP">
            <a:solidFill>
              <a:schemeClr val="tx1">
                <a:lumMod val="75000"/>
                <a:lumOff val="25000"/>
              </a:schemeClr>
            </a:solidFill>
            <a:effectLst/>
            <a:latin typeface="Meiryo UI" panose="020B0604030504040204" pitchFamily="50" charset="-128"/>
            <a:ea typeface="Meiryo UI" panose="020B0604030504040204" pitchFamily="50" charset="-128"/>
          </a:endParaRPr>
        </a:p>
        <a:p>
          <a:pPr algn="l"/>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312626</xdr:colOff>
      <xdr:row>12</xdr:row>
      <xdr:rowOff>143775</xdr:rowOff>
    </xdr:from>
    <xdr:to>
      <xdr:col>23</xdr:col>
      <xdr:colOff>268350</xdr:colOff>
      <xdr:row>13</xdr:row>
      <xdr:rowOff>216315</xdr:rowOff>
    </xdr:to>
    <xdr:sp macro="" textlink="">
      <xdr:nvSpPr>
        <xdr:cNvPr id="14" name="四角形: 角を丸くする 13">
          <a:hlinkClick xmlns:r="http://schemas.openxmlformats.org/officeDocument/2006/relationships" r:id="rId1"/>
          <a:extLst>
            <a:ext uri="{FF2B5EF4-FFF2-40B4-BE49-F238E27FC236}">
              <a16:creationId xmlns:a16="http://schemas.microsoft.com/office/drawing/2014/main" id="{00000000-0008-0000-0000-00000E000000}"/>
            </a:ext>
          </a:extLst>
        </xdr:cNvPr>
        <xdr:cNvSpPr/>
      </xdr:nvSpPr>
      <xdr:spPr>
        <a:xfrm>
          <a:off x="7716966" y="3073162"/>
          <a:ext cx="1321573" cy="297186"/>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b="0">
              <a:solidFill>
                <a:schemeClr val="bg1"/>
              </a:solidFill>
              <a:latin typeface="Meiryo UI" panose="020B0604030504040204" pitchFamily="50" charset="-128"/>
              <a:ea typeface="Meiryo UI" panose="020B0604030504040204" pitchFamily="50" charset="-128"/>
            </a:rPr>
            <a:t>記入例を見る</a:t>
          </a:r>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1123950</xdr:colOff>
          <xdr:row>5</xdr:row>
          <xdr:rowOff>190500</xdr:rowOff>
        </xdr:from>
        <xdr:to>
          <xdr:col>12</xdr:col>
          <xdr:colOff>28575</xdr:colOff>
          <xdr:row>12</xdr:row>
          <xdr:rowOff>47625</xdr:rowOff>
        </xdr:to>
        <xdr:sp macro="" textlink="">
          <xdr:nvSpPr>
            <xdr:cNvPr id="11265" name="Group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20</xdr:row>
          <xdr:rowOff>95250</xdr:rowOff>
        </xdr:from>
        <xdr:to>
          <xdr:col>3</xdr:col>
          <xdr:colOff>247650</xdr:colOff>
          <xdr:row>22</xdr:row>
          <xdr:rowOff>123825</xdr:rowOff>
        </xdr:to>
        <xdr:sp macro="" textlink="">
          <xdr:nvSpPr>
            <xdr:cNvPr id="11266" name="Group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1009650</xdr:colOff>
          <xdr:row>23</xdr:row>
          <xdr:rowOff>85725</xdr:rowOff>
        </xdr:from>
        <xdr:to>
          <xdr:col>3</xdr:col>
          <xdr:colOff>238125</xdr:colOff>
          <xdr:row>25</xdr:row>
          <xdr:rowOff>142875</xdr:rowOff>
        </xdr:to>
        <xdr:sp macro="" textlink="">
          <xdr:nvSpPr>
            <xdr:cNvPr id="11267" name="Group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219075</xdr:rowOff>
        </xdr:from>
        <xdr:to>
          <xdr:col>2</xdr:col>
          <xdr:colOff>47625</xdr:colOff>
          <xdr:row>18</xdr:row>
          <xdr:rowOff>228600</xdr:rowOff>
        </xdr:to>
        <xdr:sp macro="" textlink="">
          <xdr:nvSpPr>
            <xdr:cNvPr id="11268" name="Group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142875</xdr:rowOff>
        </xdr:from>
        <xdr:to>
          <xdr:col>14</xdr:col>
          <xdr:colOff>285750</xdr:colOff>
          <xdr:row>5</xdr:row>
          <xdr:rowOff>0</xdr:rowOff>
        </xdr:to>
        <xdr:sp macro="" textlink="">
          <xdr:nvSpPr>
            <xdr:cNvPr id="11269" name="Group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1181100</xdr:colOff>
          <xdr:row>19</xdr:row>
          <xdr:rowOff>0</xdr:rowOff>
        </xdr:from>
        <xdr:to>
          <xdr:col>2</xdr:col>
          <xdr:colOff>247650</xdr:colOff>
          <xdr:row>19</xdr:row>
          <xdr:rowOff>609600</xdr:rowOff>
        </xdr:to>
        <xdr:sp macro="" textlink="">
          <xdr:nvSpPr>
            <xdr:cNvPr id="11270" name="Group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xdr:twoCellAnchor>
    <xdr:from>
      <xdr:col>0</xdr:col>
      <xdr:colOff>1363231</xdr:colOff>
      <xdr:row>3</xdr:row>
      <xdr:rowOff>41963</xdr:rowOff>
    </xdr:from>
    <xdr:to>
      <xdr:col>1</xdr:col>
      <xdr:colOff>296830</xdr:colOff>
      <xdr:row>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3231" y="594413"/>
          <a:ext cx="295674" cy="18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し</a:t>
          </a:r>
        </a:p>
      </xdr:txBody>
    </xdr:sp>
    <xdr:clientData fPrintsWithSheet="0"/>
  </xdr:twoCellAnchor>
  <xdr:twoCellAnchor>
    <xdr:from>
      <xdr:col>0</xdr:col>
      <xdr:colOff>1361766</xdr:colOff>
      <xdr:row>4</xdr:row>
      <xdr:rowOff>112167</xdr:rowOff>
    </xdr:from>
    <xdr:to>
      <xdr:col>1</xdr:col>
      <xdr:colOff>295365</xdr:colOff>
      <xdr:row>4</xdr:row>
      <xdr:rowOff>295340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61766" y="893217"/>
          <a:ext cx="295674"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氏</a:t>
          </a:r>
        </a:p>
      </xdr:txBody>
    </xdr:sp>
    <xdr:clientData fPrintsWithSheet="0"/>
  </xdr:twoCellAnchor>
  <xdr:twoCellAnchor editAs="oneCell">
    <xdr:from>
      <xdr:col>4</xdr:col>
      <xdr:colOff>406007</xdr:colOff>
      <xdr:row>3</xdr:row>
      <xdr:rowOff>23991</xdr:rowOff>
    </xdr:from>
    <xdr:to>
      <xdr:col>6</xdr:col>
      <xdr:colOff>61595</xdr:colOff>
      <xdr:row>4</xdr:row>
      <xdr:rowOff>23991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77782" y="576441"/>
          <a:ext cx="51283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めい</a:t>
          </a:r>
        </a:p>
      </xdr:txBody>
    </xdr:sp>
    <xdr:clientData fPrintsWithSheet="0"/>
  </xdr:twoCellAnchor>
  <xdr:twoCellAnchor editAs="oneCell">
    <xdr:from>
      <xdr:col>5</xdr:col>
      <xdr:colOff>11986</xdr:colOff>
      <xdr:row>4</xdr:row>
      <xdr:rowOff>109369</xdr:rowOff>
    </xdr:from>
    <xdr:to>
      <xdr:col>5</xdr:col>
      <xdr:colOff>305062</xdr:colOff>
      <xdr:row>4</xdr:row>
      <xdr:rowOff>292542</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212386" y="890419"/>
          <a:ext cx="293076"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名</a:t>
          </a:r>
        </a:p>
      </xdr:txBody>
    </xdr:sp>
    <xdr:clientData fPrintsWithSheet="0"/>
  </xdr:twoCellAnchor>
  <xdr:twoCellAnchor editAs="absolute">
    <xdr:from>
      <xdr:col>20</xdr:col>
      <xdr:colOff>89859</xdr:colOff>
      <xdr:row>2</xdr:row>
      <xdr:rowOff>35944</xdr:rowOff>
    </xdr:from>
    <xdr:to>
      <xdr:col>24</xdr:col>
      <xdr:colOff>83977</xdr:colOff>
      <xdr:row>8</xdr:row>
      <xdr:rowOff>116817</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6811274" y="359435"/>
          <a:ext cx="2725816" cy="1788184"/>
        </a:xfrm>
        <a:prstGeom prst="roundRect">
          <a:avLst>
            <a:gd name="adj" fmla="val 8340"/>
          </a:avLst>
        </a:prstGeom>
        <a:solidFill>
          <a:srgbClr val="FFFF00">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記載が必要な個所を青字で示しています。</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100">
              <a:solidFill>
                <a:schemeClr val="tx1">
                  <a:lumMod val="75000"/>
                  <a:lumOff val="25000"/>
                </a:schemeClr>
              </a:solidFill>
              <a:latin typeface="Meiryo UI" panose="020B0604030504040204" pitchFamily="50" charset="-128"/>
              <a:ea typeface="Meiryo UI" panose="020B0604030504040204" pitchFamily="50" charset="-128"/>
            </a:rPr>
            <a:t>選択項目についてはプルダウンして☑を選択してください。</a:t>
          </a:r>
          <a:endParaRPr kumimoji="1" lang="en-US" altLang="ja-JP" sz="11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fPrintsWithSheet="0"/>
  </xdr:twoCellAnchor>
  <xdr:twoCellAnchor>
    <xdr:from>
      <xdr:col>21</xdr:col>
      <xdr:colOff>109056</xdr:colOff>
      <xdr:row>6</xdr:row>
      <xdr:rowOff>126781</xdr:rowOff>
    </xdr:from>
    <xdr:to>
      <xdr:col>23</xdr:col>
      <xdr:colOff>64780</xdr:colOff>
      <xdr:row>7</xdr:row>
      <xdr:rowOff>199320</xdr:rowOff>
    </xdr:to>
    <xdr:sp macro="" textlink="">
      <xdr:nvSpPr>
        <xdr:cNvPr id="9" name="四角形: 角を丸くする 8">
          <a:hlinkClick xmlns:r="http://schemas.openxmlformats.org/officeDocument/2006/relationships" r:id="rId1"/>
          <a:extLst>
            <a:ext uri="{FF2B5EF4-FFF2-40B4-BE49-F238E27FC236}">
              <a16:creationId xmlns:a16="http://schemas.microsoft.com/office/drawing/2014/main" id="{00000000-0008-0000-0100-000009000000}"/>
            </a:ext>
          </a:extLst>
        </xdr:cNvPr>
        <xdr:cNvSpPr/>
      </xdr:nvSpPr>
      <xdr:spPr>
        <a:xfrm>
          <a:off x="7513396" y="1708290"/>
          <a:ext cx="1321573" cy="297186"/>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1100" b="0">
              <a:solidFill>
                <a:schemeClr val="bg1"/>
              </a:solidFill>
              <a:latin typeface="Meiryo UI" panose="020B0604030504040204" pitchFamily="50" charset="-128"/>
              <a:ea typeface="Meiryo UI" panose="020B0604030504040204" pitchFamily="50" charset="-128"/>
            </a:rPr>
            <a:t>申込書に戻る</a:t>
          </a:r>
        </a:p>
      </xdr:txBody>
    </xdr:sp>
    <xdr:clientData fPrintsWithSheet="0"/>
  </xdr:twoCellAnchor>
  <xdr:twoCellAnchor>
    <xdr:from>
      <xdr:col>0</xdr:col>
      <xdr:colOff>269577</xdr:colOff>
      <xdr:row>0</xdr:row>
      <xdr:rowOff>0</xdr:rowOff>
    </xdr:from>
    <xdr:to>
      <xdr:col>0</xdr:col>
      <xdr:colOff>1249034</xdr:colOff>
      <xdr:row>2</xdr:row>
      <xdr:rowOff>98844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69577" y="0"/>
          <a:ext cx="979457" cy="422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solidFill>
                <a:srgbClr val="FF0000"/>
              </a:solidFill>
              <a:latin typeface="HGP創英角ｺﾞｼｯｸUB" panose="020B0900000000000000" pitchFamily="50" charset="-128"/>
              <a:ea typeface="HGP創英角ｺﾞｼｯｸUB"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A14B-818E-414D-BD76-A2C3509D6040}">
  <sheetPr>
    <tabColor rgb="FF0070C0"/>
    <pageSetUpPr fitToPage="1"/>
  </sheetPr>
  <dimension ref="A1:T32"/>
  <sheetViews>
    <sheetView showGridLines="0" showRowColHeaders="0" tabSelected="1" zoomScale="106" zoomScaleNormal="106" workbookViewId="0">
      <selection activeCell="C3" sqref="C3"/>
    </sheetView>
  </sheetViews>
  <sheetFormatPr defaultRowHeight="15.75" x14ac:dyDescent="0.4"/>
  <cols>
    <col min="1" max="1" width="17.875" style="1" customWidth="1"/>
    <col min="2" max="2" width="5.25" style="1" bestFit="1" customWidth="1"/>
    <col min="3" max="3" width="5.625" style="1" customWidth="1"/>
    <col min="4" max="4" width="7.625" style="1" customWidth="1"/>
    <col min="5" max="9" width="5.625" style="1" customWidth="1"/>
    <col min="10" max="10" width="1.625" style="1" customWidth="1"/>
    <col min="11" max="11" width="3.625" style="1" customWidth="1"/>
    <col min="12" max="12" width="5.625" style="1" customWidth="1"/>
    <col min="13" max="15" width="4.125" style="1" customWidth="1"/>
    <col min="16" max="18" width="9" style="8" hidden="1" customWidth="1"/>
    <col min="19" max="19" width="9" style="9" hidden="1" customWidth="1"/>
    <col min="20" max="20" width="9" style="10" hidden="1" customWidth="1"/>
    <col min="21" max="16384" width="9" style="1"/>
  </cols>
  <sheetData>
    <row r="1" spans="1:20" ht="12.75" customHeight="1" x14ac:dyDescent="0.4">
      <c r="A1" s="130" t="s">
        <v>90</v>
      </c>
      <c r="B1" s="130"/>
      <c r="C1" s="130"/>
      <c r="D1" s="130"/>
      <c r="E1" s="130"/>
      <c r="F1" s="130"/>
      <c r="G1" s="130"/>
      <c r="H1" s="130"/>
      <c r="I1" s="130"/>
      <c r="J1" s="130"/>
      <c r="K1" s="130"/>
      <c r="L1" s="130"/>
      <c r="M1" s="130"/>
      <c r="N1" s="130"/>
      <c r="O1" s="130"/>
    </row>
    <row r="2" spans="1:20" ht="12.75" customHeight="1" thickBot="1" x14ac:dyDescent="0.45">
      <c r="A2" s="130"/>
      <c r="B2" s="130"/>
      <c r="C2" s="130"/>
      <c r="D2" s="130"/>
      <c r="E2" s="130"/>
      <c r="F2" s="130"/>
      <c r="G2" s="130"/>
      <c r="H2" s="130"/>
      <c r="I2" s="130"/>
      <c r="J2" s="130"/>
      <c r="K2" s="130"/>
      <c r="L2" s="130"/>
      <c r="M2" s="130"/>
      <c r="N2" s="130"/>
      <c r="O2" s="130"/>
    </row>
    <row r="3" spans="1:20" ht="18" customHeight="1" thickTop="1" thickBot="1" x14ac:dyDescent="0.45">
      <c r="A3" s="16" t="s">
        <v>0</v>
      </c>
      <c r="B3" s="17" t="s">
        <v>5</v>
      </c>
      <c r="C3" s="23">
        <v>6</v>
      </c>
      <c r="D3" s="18" t="s">
        <v>6</v>
      </c>
      <c r="E3" s="23">
        <v>4</v>
      </c>
      <c r="F3" s="18" t="s">
        <v>7</v>
      </c>
      <c r="G3" s="23"/>
      <c r="H3" s="18" t="s">
        <v>8</v>
      </c>
      <c r="I3" s="19"/>
      <c r="J3" s="143" t="s">
        <v>81</v>
      </c>
      <c r="K3" s="144"/>
      <c r="L3" s="140" t="s">
        <v>72</v>
      </c>
      <c r="M3" s="141"/>
      <c r="N3" s="141"/>
      <c r="O3" s="142"/>
      <c r="P3" s="5">
        <f>C3+2018</f>
        <v>2024</v>
      </c>
      <c r="Q3" s="6" t="str">
        <f>IF(OR(C3="",E3="",G3=""),"",DATE(P3,E3,G3))</f>
        <v/>
      </c>
      <c r="R3" s="8" t="b">
        <f>IF(J3="☑",TRUE,FALSE)</f>
        <v>0</v>
      </c>
    </row>
    <row r="4" spans="1:20" ht="18" customHeight="1" thickTop="1" x14ac:dyDescent="0.4">
      <c r="A4" s="20" t="s">
        <v>54</v>
      </c>
      <c r="B4" s="131"/>
      <c r="C4" s="132"/>
      <c r="D4" s="132"/>
      <c r="E4" s="133"/>
      <c r="F4" s="132"/>
      <c r="G4" s="132"/>
      <c r="H4" s="132"/>
      <c r="I4" s="134"/>
      <c r="J4" s="139" t="s">
        <v>40</v>
      </c>
      <c r="K4" s="139"/>
      <c r="L4" s="32" t="s">
        <v>89</v>
      </c>
      <c r="M4" s="146" t="s">
        <v>83</v>
      </c>
      <c r="N4" s="146"/>
      <c r="O4" s="147"/>
      <c r="P4" s="7" t="str">
        <f>B4&amp;"　"&amp;F4</f>
        <v>　</v>
      </c>
      <c r="Q4" s="8" t="str">
        <f>IF(P4="","",P4)</f>
        <v>　</v>
      </c>
    </row>
    <row r="5" spans="1:20" ht="32.1" customHeight="1" thickBot="1" x14ac:dyDescent="0.45">
      <c r="A5" s="21" t="s">
        <v>1</v>
      </c>
      <c r="B5" s="135"/>
      <c r="C5" s="136"/>
      <c r="D5" s="136"/>
      <c r="E5" s="137"/>
      <c r="F5" s="136"/>
      <c r="G5" s="136"/>
      <c r="H5" s="136"/>
      <c r="I5" s="138"/>
      <c r="J5" s="139"/>
      <c r="K5" s="139"/>
      <c r="L5" s="37" t="s">
        <v>81</v>
      </c>
      <c r="M5" s="148" t="s">
        <v>84</v>
      </c>
      <c r="N5" s="148"/>
      <c r="O5" s="149"/>
      <c r="P5" s="7" t="str">
        <f>B5&amp;"　"&amp;F5</f>
        <v>　</v>
      </c>
      <c r="Q5" s="8" t="str">
        <f>IF(P5="","",P5)</f>
        <v>　</v>
      </c>
      <c r="R5" s="8">
        <f>IF(L4="☑",1,0)</f>
        <v>0</v>
      </c>
    </row>
    <row r="6" spans="1:20" ht="32.1" customHeight="1" thickTop="1" thickBot="1" x14ac:dyDescent="0.45">
      <c r="A6" s="22" t="s">
        <v>37</v>
      </c>
      <c r="B6" s="152"/>
      <c r="C6" s="153"/>
      <c r="D6" s="153"/>
      <c r="E6" s="153"/>
      <c r="F6" s="154"/>
      <c r="G6" s="150" t="s">
        <v>61</v>
      </c>
      <c r="H6" s="151"/>
      <c r="I6" s="152"/>
      <c r="J6" s="153"/>
      <c r="K6" s="153"/>
      <c r="L6" s="153"/>
      <c r="M6" s="153"/>
      <c r="N6" s="153"/>
      <c r="O6" s="154"/>
      <c r="P6" s="29">
        <f>R5+R6</f>
        <v>0</v>
      </c>
      <c r="Q6" s="8" t="str">
        <f>LOOKUP(P6,{0,1,2,3},{"未チェック","男性","女性","未チェック"})</f>
        <v>未チェック</v>
      </c>
      <c r="R6" s="8">
        <f>IF(L5="☑",2,0)</f>
        <v>0</v>
      </c>
    </row>
    <row r="7" spans="1:20" ht="18" customHeight="1" thickTop="1" x14ac:dyDescent="0.4">
      <c r="A7" s="98" t="s">
        <v>2</v>
      </c>
      <c r="B7" s="32" t="s">
        <v>81</v>
      </c>
      <c r="C7" s="24" t="s">
        <v>9</v>
      </c>
      <c r="D7" s="24"/>
      <c r="E7" s="24"/>
      <c r="F7" s="34" t="s">
        <v>81</v>
      </c>
      <c r="G7" s="24" t="s">
        <v>15</v>
      </c>
      <c r="H7" s="24"/>
      <c r="I7" s="24"/>
      <c r="J7" s="145" t="s">
        <v>81</v>
      </c>
      <c r="K7" s="145"/>
      <c r="L7" s="24" t="s">
        <v>20</v>
      </c>
      <c r="M7" s="25"/>
      <c r="N7" s="25"/>
      <c r="O7" s="26"/>
      <c r="Q7" s="8" t="str">
        <f>IF(B6="","",B6)</f>
        <v/>
      </c>
      <c r="R7" s="8">
        <f>IF(B7="☑",1,0)</f>
        <v>0</v>
      </c>
      <c r="S7" s="8">
        <f>IF(F7="☑",2,0)</f>
        <v>0</v>
      </c>
      <c r="T7" s="8">
        <f>IF(J7="☑",3,0)</f>
        <v>0</v>
      </c>
    </row>
    <row r="8" spans="1:20" ht="18" customHeight="1" x14ac:dyDescent="0.4">
      <c r="A8" s="74"/>
      <c r="B8" s="33" t="s">
        <v>81</v>
      </c>
      <c r="C8" s="2" t="s">
        <v>10</v>
      </c>
      <c r="D8" s="2"/>
      <c r="E8" s="2"/>
      <c r="F8" s="35" t="s">
        <v>81</v>
      </c>
      <c r="G8" s="2" t="s">
        <v>16</v>
      </c>
      <c r="H8" s="2"/>
      <c r="I8" s="2"/>
      <c r="J8" s="40" t="s">
        <v>81</v>
      </c>
      <c r="K8" s="40"/>
      <c r="L8" s="2" t="s">
        <v>21</v>
      </c>
      <c r="O8" s="27"/>
      <c r="P8" s="8">
        <f>IF(Q9=1,Q10,0)</f>
        <v>0</v>
      </c>
      <c r="Q8" s="8" t="str">
        <f>LOOKUP(P8,{0,1,2,3,4,5,6,7,8,9,10,11,12,13,14,15,16,17,18},{"未チェック","医師","理学療法士","消防職員","看護師","作業療法士","警察職員","薬剤師","その他のコメディカル","自衛隊職員","診療放射線技師","事務員","保健師","臨床検査技師","教員","行政職員","臨床工学技士","学生","その他"})</f>
        <v>未チェック</v>
      </c>
      <c r="R8" s="8">
        <f>IF(B8="☑",4,0)</f>
        <v>0</v>
      </c>
      <c r="S8" s="8">
        <f>IF(F8="☑",5,0)</f>
        <v>0</v>
      </c>
      <c r="T8" s="8">
        <f>IF(J8="☑",6,0)</f>
        <v>0</v>
      </c>
    </row>
    <row r="9" spans="1:20" ht="18" customHeight="1" x14ac:dyDescent="0.4">
      <c r="A9" s="74"/>
      <c r="B9" s="33" t="s">
        <v>81</v>
      </c>
      <c r="C9" s="2" t="s">
        <v>11</v>
      </c>
      <c r="D9" s="2"/>
      <c r="E9" s="2"/>
      <c r="F9" s="35" t="s">
        <v>81</v>
      </c>
      <c r="G9" s="3" t="s">
        <v>26</v>
      </c>
      <c r="H9" s="2"/>
      <c r="I9" s="2"/>
      <c r="J9" s="40" t="s">
        <v>81</v>
      </c>
      <c r="K9" s="40"/>
      <c r="L9" s="2" t="s">
        <v>22</v>
      </c>
      <c r="O9" s="27"/>
      <c r="Q9" s="8">
        <f>COUNTIF(B7:K12,"☑")</f>
        <v>0</v>
      </c>
      <c r="R9" s="8">
        <f>IF(B9="☑",7,0)</f>
        <v>0</v>
      </c>
      <c r="S9" s="8">
        <f>IF(F9="☑",8,0)</f>
        <v>0</v>
      </c>
      <c r="T9" s="8">
        <f>IF(J9="☑",9,0)</f>
        <v>0</v>
      </c>
    </row>
    <row r="10" spans="1:20" ht="18" customHeight="1" x14ac:dyDescent="0.4">
      <c r="A10" s="74"/>
      <c r="B10" s="33" t="s">
        <v>81</v>
      </c>
      <c r="C10" s="2" t="s">
        <v>12</v>
      </c>
      <c r="D10" s="2"/>
      <c r="E10" s="2"/>
      <c r="F10" s="35" t="s">
        <v>81</v>
      </c>
      <c r="G10" s="2" t="s">
        <v>17</v>
      </c>
      <c r="H10" s="2"/>
      <c r="I10" s="2"/>
      <c r="J10" s="40" t="s">
        <v>81</v>
      </c>
      <c r="K10" s="40"/>
      <c r="L10" s="2" t="s">
        <v>23</v>
      </c>
      <c r="O10" s="27"/>
      <c r="Q10" s="8">
        <f>SUM(R7:T12)</f>
        <v>0</v>
      </c>
      <c r="R10" s="8">
        <f>IF(B10="☑",10,0)</f>
        <v>0</v>
      </c>
      <c r="S10" s="8">
        <f>IF(F10="☑",11,0)</f>
        <v>0</v>
      </c>
      <c r="T10" s="8">
        <f>IF(J10="☑",12,0)</f>
        <v>0</v>
      </c>
    </row>
    <row r="11" spans="1:20" ht="18" customHeight="1" x14ac:dyDescent="0.4">
      <c r="A11" s="74"/>
      <c r="B11" s="33" t="s">
        <v>81</v>
      </c>
      <c r="C11" s="2" t="s">
        <v>13</v>
      </c>
      <c r="D11" s="2"/>
      <c r="E11" s="2"/>
      <c r="F11" s="35" t="s">
        <v>81</v>
      </c>
      <c r="G11" s="2" t="s">
        <v>18</v>
      </c>
      <c r="H11" s="2"/>
      <c r="I11" s="2"/>
      <c r="J11" s="40" t="s">
        <v>81</v>
      </c>
      <c r="K11" s="40"/>
      <c r="L11" s="2" t="s">
        <v>24</v>
      </c>
      <c r="O11" s="27"/>
      <c r="R11" s="8">
        <f>IF(B11="☑",13,0)</f>
        <v>0</v>
      </c>
      <c r="S11" s="8">
        <f>IF(F11="☑",14,0)</f>
        <v>0</v>
      </c>
      <c r="T11" s="8">
        <f>IF(J11="☑",15,0)</f>
        <v>0</v>
      </c>
    </row>
    <row r="12" spans="1:20" ht="18" customHeight="1" x14ac:dyDescent="0.4">
      <c r="A12" s="74"/>
      <c r="B12" s="33" t="s">
        <v>81</v>
      </c>
      <c r="C12" s="2" t="s">
        <v>14</v>
      </c>
      <c r="D12" s="2"/>
      <c r="E12" s="2"/>
      <c r="F12" s="35" t="s">
        <v>81</v>
      </c>
      <c r="G12" s="2" t="s">
        <v>19</v>
      </c>
      <c r="H12" s="2"/>
      <c r="I12" s="2"/>
      <c r="J12" s="40" t="s">
        <v>81</v>
      </c>
      <c r="K12" s="40"/>
      <c r="L12" s="2" t="s">
        <v>25</v>
      </c>
      <c r="O12" s="27"/>
      <c r="R12" s="8">
        <f>IF(B12="☑",16,0)</f>
        <v>0</v>
      </c>
      <c r="S12" s="8">
        <f>IF(F12="☑",17,0)</f>
        <v>0</v>
      </c>
      <c r="T12" s="8">
        <f>IF(J12="☑",18,0)</f>
        <v>0</v>
      </c>
    </row>
    <row r="13" spans="1:20" ht="18" customHeight="1" thickBot="1" x14ac:dyDescent="0.45">
      <c r="A13" s="99"/>
      <c r="B13" s="41" t="s">
        <v>77</v>
      </c>
      <c r="C13" s="42"/>
      <c r="D13" s="43"/>
      <c r="E13" s="43"/>
      <c r="F13" s="44"/>
      <c r="G13" s="44"/>
      <c r="H13" s="44"/>
      <c r="I13" s="45"/>
      <c r="J13" s="45"/>
      <c r="K13" s="45"/>
      <c r="L13" s="45"/>
      <c r="M13" s="45"/>
      <c r="N13" s="45"/>
      <c r="O13" s="28" t="s">
        <v>27</v>
      </c>
    </row>
    <row r="14" spans="1:20" ht="18" customHeight="1" thickTop="1" x14ac:dyDescent="0.4">
      <c r="A14" s="96" t="s">
        <v>3</v>
      </c>
      <c r="B14" s="107" t="s">
        <v>37</v>
      </c>
      <c r="C14" s="108"/>
      <c r="D14" s="111"/>
      <c r="E14" s="112"/>
      <c r="F14" s="112"/>
      <c r="G14" s="112"/>
      <c r="H14" s="113"/>
      <c r="I14" s="127" t="s">
        <v>43</v>
      </c>
      <c r="J14" s="127"/>
      <c r="K14" s="127"/>
      <c r="L14" s="127"/>
      <c r="M14" s="127"/>
      <c r="N14" s="127"/>
      <c r="O14" s="128"/>
      <c r="Q14" s="8" t="str">
        <f>IF(D14="","",D14)</f>
        <v/>
      </c>
    </row>
    <row r="15" spans="1:20" ht="18" customHeight="1" thickBot="1" x14ac:dyDescent="0.45">
      <c r="A15" s="97"/>
      <c r="B15" s="109" t="s">
        <v>38</v>
      </c>
      <c r="C15" s="110"/>
      <c r="D15" s="114"/>
      <c r="E15" s="115"/>
      <c r="F15" s="115"/>
      <c r="G15" s="115"/>
      <c r="H15" s="116"/>
      <c r="I15" s="127"/>
      <c r="J15" s="127"/>
      <c r="K15" s="127"/>
      <c r="L15" s="127"/>
      <c r="M15" s="127"/>
      <c r="N15" s="127"/>
      <c r="O15" s="128"/>
      <c r="Q15" s="8" t="str">
        <f>IF(D15="","",D15)</f>
        <v/>
      </c>
    </row>
    <row r="16" spans="1:20" ht="32.1" customHeight="1" thickTop="1" thickBot="1" x14ac:dyDescent="0.45">
      <c r="A16" s="98" t="s">
        <v>4</v>
      </c>
      <c r="B16" s="100"/>
      <c r="C16" s="101"/>
      <c r="D16" s="101"/>
      <c r="E16" s="101"/>
      <c r="F16" s="101"/>
      <c r="G16" s="101"/>
      <c r="H16" s="101"/>
      <c r="I16" s="101"/>
      <c r="J16" s="101"/>
      <c r="K16" s="101"/>
      <c r="L16" s="101"/>
      <c r="M16" s="101"/>
      <c r="N16" s="101"/>
      <c r="O16" s="102"/>
      <c r="Q16" s="8" t="str">
        <f>IF(B16="","",B16)</f>
        <v/>
      </c>
    </row>
    <row r="17" spans="1:19" ht="17.25" thickTop="1" thickBot="1" x14ac:dyDescent="0.45">
      <c r="A17" s="99"/>
      <c r="B17" s="103" t="s">
        <v>41</v>
      </c>
      <c r="C17" s="104"/>
      <c r="D17" s="105"/>
      <c r="E17" s="105"/>
      <c r="F17" s="105"/>
      <c r="G17" s="105"/>
      <c r="H17" s="105"/>
      <c r="I17" s="105"/>
      <c r="J17" s="105"/>
      <c r="K17" s="105"/>
      <c r="L17" s="105"/>
      <c r="M17" s="105"/>
      <c r="N17" s="105"/>
      <c r="O17" s="106"/>
    </row>
    <row r="18" spans="1:19" ht="18" customHeight="1" thickTop="1" x14ac:dyDescent="0.4">
      <c r="A18" s="74" t="s">
        <v>42</v>
      </c>
      <c r="B18" s="123" t="s">
        <v>74</v>
      </c>
      <c r="C18" s="124"/>
      <c r="D18" s="38"/>
      <c r="E18" s="39"/>
      <c r="F18" s="39"/>
      <c r="G18" s="39"/>
      <c r="H18" s="30" t="s">
        <v>81</v>
      </c>
      <c r="I18" s="121" t="s">
        <v>37</v>
      </c>
      <c r="J18" s="121"/>
      <c r="K18" s="129"/>
      <c r="L18" s="30" t="s">
        <v>81</v>
      </c>
      <c r="M18" s="121" t="s">
        <v>44</v>
      </c>
      <c r="N18" s="121"/>
      <c r="O18" s="122"/>
      <c r="P18" s="8">
        <f>SUM(S18:S19)</f>
        <v>0</v>
      </c>
      <c r="Q18" s="8" t="str">
        <f>"（"&amp;LOOKUP(P18,{0,1,2,3},{"未チェック","勤務先","自宅","未チェック"})&amp;"）"</f>
        <v>（未チェック）</v>
      </c>
      <c r="S18" s="31">
        <f>IF(H18="☑",1,0)</f>
        <v>0</v>
      </c>
    </row>
    <row r="19" spans="1:19" ht="32.1" customHeight="1" thickBot="1" x14ac:dyDescent="0.45">
      <c r="A19" s="99"/>
      <c r="B19" s="125" t="s">
        <v>73</v>
      </c>
      <c r="C19" s="126"/>
      <c r="D19" s="117"/>
      <c r="E19" s="118"/>
      <c r="F19" s="118"/>
      <c r="G19" s="118"/>
      <c r="H19" s="119"/>
      <c r="I19" s="119"/>
      <c r="J19" s="119"/>
      <c r="K19" s="119"/>
      <c r="L19" s="119"/>
      <c r="M19" s="119"/>
      <c r="N19" s="119"/>
      <c r="O19" s="120"/>
      <c r="P19" s="7"/>
      <c r="Q19" s="8" t="str">
        <f>IF(D18="","",D18)</f>
        <v/>
      </c>
      <c r="R19" s="8" t="str">
        <f>IF(D19="","",D19)</f>
        <v/>
      </c>
      <c r="S19" s="31">
        <f>IF(L18="☑",2,0)</f>
        <v>0</v>
      </c>
    </row>
    <row r="20" spans="1:19" ht="71.25" customHeight="1" thickTop="1" thickBot="1" x14ac:dyDescent="0.45">
      <c r="A20" s="55" t="s">
        <v>45</v>
      </c>
      <c r="B20" s="94"/>
      <c r="C20" s="56"/>
      <c r="D20" s="56"/>
      <c r="E20" s="56"/>
      <c r="F20" s="56"/>
      <c r="G20" s="56"/>
      <c r="H20" s="56"/>
      <c r="I20" s="56"/>
      <c r="J20" s="56"/>
      <c r="K20" s="56"/>
      <c r="L20" s="56"/>
      <c r="M20" s="56"/>
      <c r="N20" s="56"/>
      <c r="O20" s="95"/>
    </row>
    <row r="21" spans="1:19" ht="18" customHeight="1" x14ac:dyDescent="0.4">
      <c r="A21" s="74" t="s">
        <v>28</v>
      </c>
      <c r="B21" s="75" t="s">
        <v>81</v>
      </c>
      <c r="C21" s="11" t="s">
        <v>63</v>
      </c>
      <c r="D21" s="46" t="s">
        <v>64</v>
      </c>
      <c r="E21" s="46"/>
      <c r="F21" s="50" t="s">
        <v>29</v>
      </c>
      <c r="G21" s="50"/>
      <c r="H21" s="51"/>
      <c r="I21" s="78" t="s">
        <v>30</v>
      </c>
      <c r="J21" s="78"/>
      <c r="K21" s="78"/>
      <c r="L21" s="80" t="s">
        <v>31</v>
      </c>
      <c r="M21" s="80"/>
      <c r="N21" s="80"/>
      <c r="O21" s="81"/>
      <c r="P21" s="8">
        <f>IF(B21="☑",1,0)</f>
        <v>0</v>
      </c>
      <c r="Q21" s="8" t="str">
        <f>LOOKUP(P21,{0,1},{"希望しない","希望する"})</f>
        <v>希望しない</v>
      </c>
    </row>
    <row r="22" spans="1:19" ht="18" customHeight="1" x14ac:dyDescent="0.4">
      <c r="A22" s="74"/>
      <c r="B22" s="76"/>
      <c r="C22" s="12" t="s">
        <v>65</v>
      </c>
      <c r="D22" s="52" t="s">
        <v>49</v>
      </c>
      <c r="E22" s="52"/>
      <c r="F22" s="53" t="s">
        <v>32</v>
      </c>
      <c r="G22" s="53"/>
      <c r="H22" s="54"/>
      <c r="I22" s="79"/>
      <c r="J22" s="79"/>
      <c r="K22" s="79"/>
      <c r="L22" s="80"/>
      <c r="M22" s="80"/>
      <c r="N22" s="80"/>
      <c r="O22" s="81"/>
    </row>
    <row r="23" spans="1:19" ht="18" customHeight="1" thickBot="1" x14ac:dyDescent="0.45">
      <c r="A23" s="74"/>
      <c r="B23" s="77"/>
      <c r="C23" s="13" t="s">
        <v>66</v>
      </c>
      <c r="D23" s="59" t="s">
        <v>50</v>
      </c>
      <c r="E23" s="59"/>
      <c r="F23" s="60" t="s">
        <v>33</v>
      </c>
      <c r="G23" s="60"/>
      <c r="H23" s="61"/>
      <c r="I23" s="84" t="s">
        <v>34</v>
      </c>
      <c r="J23" s="84"/>
      <c r="K23" s="84"/>
      <c r="L23" s="82"/>
      <c r="M23" s="82"/>
      <c r="N23" s="82"/>
      <c r="O23" s="83"/>
    </row>
    <row r="24" spans="1:19" ht="18" customHeight="1" x14ac:dyDescent="0.4">
      <c r="A24" s="74"/>
      <c r="B24" s="75" t="s">
        <v>81</v>
      </c>
      <c r="C24" s="14" t="s">
        <v>67</v>
      </c>
      <c r="D24" s="46" t="s">
        <v>51</v>
      </c>
      <c r="E24" s="46"/>
      <c r="F24" s="50" t="s">
        <v>35</v>
      </c>
      <c r="G24" s="50"/>
      <c r="H24" s="51"/>
      <c r="I24" s="85" t="s">
        <v>30</v>
      </c>
      <c r="J24" s="85"/>
      <c r="K24" s="85"/>
      <c r="L24" s="86" t="s">
        <v>70</v>
      </c>
      <c r="M24" s="86"/>
      <c r="N24" s="86"/>
      <c r="O24" s="87"/>
      <c r="P24" s="8">
        <f>IF(B24="☑",1,0)</f>
        <v>0</v>
      </c>
      <c r="Q24" s="8" t="str">
        <f>LOOKUP(P24,{0,1},{"希望しない","希望する"})</f>
        <v>希望しない</v>
      </c>
    </row>
    <row r="25" spans="1:19" ht="18" customHeight="1" x14ac:dyDescent="0.4">
      <c r="A25" s="74"/>
      <c r="B25" s="76"/>
      <c r="C25" s="12" t="s">
        <v>68</v>
      </c>
      <c r="D25" s="52" t="s">
        <v>52</v>
      </c>
      <c r="E25" s="52"/>
      <c r="F25" s="53" t="s">
        <v>47</v>
      </c>
      <c r="G25" s="53"/>
      <c r="H25" s="54"/>
      <c r="I25" s="79"/>
      <c r="J25" s="79"/>
      <c r="K25" s="79"/>
      <c r="L25" s="80"/>
      <c r="M25" s="80"/>
      <c r="N25" s="80"/>
      <c r="O25" s="81"/>
    </row>
    <row r="26" spans="1:19" ht="18" customHeight="1" thickBot="1" x14ac:dyDescent="0.45">
      <c r="A26" s="74"/>
      <c r="B26" s="77"/>
      <c r="C26" s="15" t="s">
        <v>69</v>
      </c>
      <c r="D26" s="59" t="s">
        <v>53</v>
      </c>
      <c r="E26" s="59"/>
      <c r="F26" s="60" t="s">
        <v>36</v>
      </c>
      <c r="G26" s="60"/>
      <c r="H26" s="61"/>
      <c r="I26" s="88" t="s">
        <v>34</v>
      </c>
      <c r="J26" s="88"/>
      <c r="K26" s="88"/>
      <c r="L26" s="80"/>
      <c r="M26" s="80"/>
      <c r="N26" s="80"/>
      <c r="O26" s="81"/>
    </row>
    <row r="27" spans="1:19" ht="105" customHeight="1" x14ac:dyDescent="0.4">
      <c r="A27" s="55" t="s">
        <v>78</v>
      </c>
      <c r="B27" s="56"/>
      <c r="C27" s="57"/>
      <c r="D27" s="57"/>
      <c r="E27" s="57"/>
      <c r="F27" s="57"/>
      <c r="G27" s="57"/>
      <c r="H27" s="57"/>
      <c r="I27" s="57"/>
      <c r="J27" s="57"/>
      <c r="K27" s="57"/>
      <c r="L27" s="57"/>
      <c r="M27" s="57"/>
      <c r="N27" s="57"/>
      <c r="O27" s="58"/>
    </row>
    <row r="28" spans="1:19" ht="18" customHeight="1" x14ac:dyDescent="0.4">
      <c r="A28" s="62" t="s">
        <v>71</v>
      </c>
      <c r="B28" s="63"/>
      <c r="C28" s="63"/>
      <c r="D28" s="63"/>
      <c r="E28" s="63"/>
      <c r="F28" s="89" t="s">
        <v>75</v>
      </c>
      <c r="G28" s="89"/>
      <c r="H28" s="90" t="s">
        <v>76</v>
      </c>
      <c r="I28" s="90"/>
      <c r="J28" s="90"/>
      <c r="K28" s="90"/>
      <c r="L28" s="90"/>
      <c r="M28" s="90"/>
      <c r="N28" s="90"/>
      <c r="O28" s="91"/>
    </row>
    <row r="29" spans="1:19" ht="18" customHeight="1" x14ac:dyDescent="0.4">
      <c r="A29" s="64"/>
      <c r="B29" s="65"/>
      <c r="C29" s="65"/>
      <c r="D29" s="65"/>
      <c r="E29" s="65"/>
      <c r="F29" s="2"/>
      <c r="G29" s="2"/>
      <c r="H29" s="92" t="s">
        <v>48</v>
      </c>
      <c r="I29" s="92"/>
      <c r="J29" s="92"/>
      <c r="K29" s="92"/>
      <c r="L29" s="92"/>
      <c r="M29" s="92"/>
      <c r="N29" s="92"/>
      <c r="O29" s="93"/>
    </row>
    <row r="30" spans="1:19" ht="18" customHeight="1" x14ac:dyDescent="0.4">
      <c r="A30" s="66"/>
      <c r="B30" s="67"/>
      <c r="C30" s="67"/>
      <c r="D30" s="67"/>
      <c r="E30" s="67"/>
      <c r="F30" s="4"/>
      <c r="G30" s="4"/>
      <c r="H30" s="47" t="str">
        <f>HYPERLINK("mailto:saigai@j.iwate-med.ac.jp?subject=【災害医療研修会】受講申込","MAIL:saigai@j.iwate-med.ac.jp")</f>
        <v>MAIL:saigai@j.iwate-med.ac.jp</v>
      </c>
      <c r="I30" s="48"/>
      <c r="J30" s="48"/>
      <c r="K30" s="48"/>
      <c r="L30" s="48"/>
      <c r="M30" s="48"/>
      <c r="N30" s="48"/>
      <c r="O30" s="49"/>
    </row>
    <row r="31" spans="1:19" ht="18" customHeight="1" x14ac:dyDescent="0.4">
      <c r="A31" s="68" t="s">
        <v>39</v>
      </c>
      <c r="B31" s="69"/>
      <c r="C31" s="69"/>
      <c r="D31" s="69"/>
      <c r="E31" s="69"/>
      <c r="F31" s="69"/>
      <c r="G31" s="69"/>
      <c r="H31" s="69"/>
      <c r="I31" s="69"/>
      <c r="J31" s="69"/>
      <c r="K31" s="69"/>
      <c r="L31" s="69"/>
      <c r="M31" s="69"/>
      <c r="N31" s="69"/>
      <c r="O31" s="70"/>
    </row>
    <row r="32" spans="1:19" ht="67.5" customHeight="1" thickBot="1" x14ac:dyDescent="0.45">
      <c r="A32" s="71" t="s">
        <v>46</v>
      </c>
      <c r="B32" s="72"/>
      <c r="C32" s="72"/>
      <c r="D32" s="72"/>
      <c r="E32" s="72"/>
      <c r="F32" s="72"/>
      <c r="G32" s="72"/>
      <c r="H32" s="72"/>
      <c r="I32" s="72"/>
      <c r="J32" s="72"/>
      <c r="K32" s="72"/>
      <c r="L32" s="72"/>
      <c r="M32" s="72"/>
      <c r="N32" s="72"/>
      <c r="O32" s="73"/>
    </row>
  </sheetData>
  <sheetProtection algorithmName="SHA-512" hashValue="zjlQdOZxbfK7qV2ax8c2bu0bbSUiw8SFqOjhMPzn1k9lm3CX0QlIFr0CGMHgXJWXHIoHmuIS2lxMuv+AQ2ci1g==" saltValue="6nmrGpDag0gpP3sWGDh2GQ==" spinCount="100000" sheet="1" selectLockedCells="1"/>
  <mergeCells count="68">
    <mergeCell ref="A7:A13"/>
    <mergeCell ref="J7:K7"/>
    <mergeCell ref="J8:K8"/>
    <mergeCell ref="J9:K9"/>
    <mergeCell ref="M4:O4"/>
    <mergeCell ref="M5:O5"/>
    <mergeCell ref="G6:H6"/>
    <mergeCell ref="B6:F6"/>
    <mergeCell ref="I6:O6"/>
    <mergeCell ref="A1:O2"/>
    <mergeCell ref="B4:E4"/>
    <mergeCell ref="F4:I4"/>
    <mergeCell ref="B5:E5"/>
    <mergeCell ref="F5:I5"/>
    <mergeCell ref="J4:K5"/>
    <mergeCell ref="L3:O3"/>
    <mergeCell ref="J3:K3"/>
    <mergeCell ref="A20:O20"/>
    <mergeCell ref="A14:A15"/>
    <mergeCell ref="A16:A17"/>
    <mergeCell ref="B16:O16"/>
    <mergeCell ref="B17:O17"/>
    <mergeCell ref="A18:A19"/>
    <mergeCell ref="B14:C14"/>
    <mergeCell ref="B15:C15"/>
    <mergeCell ref="D14:H14"/>
    <mergeCell ref="D15:H15"/>
    <mergeCell ref="D19:O19"/>
    <mergeCell ref="M18:O18"/>
    <mergeCell ref="B18:C18"/>
    <mergeCell ref="B19:C19"/>
    <mergeCell ref="I14:O15"/>
    <mergeCell ref="I18:K18"/>
    <mergeCell ref="A31:O31"/>
    <mergeCell ref="A32:O32"/>
    <mergeCell ref="A21:A26"/>
    <mergeCell ref="B21:B23"/>
    <mergeCell ref="I21:K22"/>
    <mergeCell ref="L21:O23"/>
    <mergeCell ref="I23:K23"/>
    <mergeCell ref="B24:B26"/>
    <mergeCell ref="I24:K25"/>
    <mergeCell ref="L24:O26"/>
    <mergeCell ref="I26:K26"/>
    <mergeCell ref="D23:E23"/>
    <mergeCell ref="F23:H23"/>
    <mergeCell ref="F28:G28"/>
    <mergeCell ref="H28:O28"/>
    <mergeCell ref="H29:O29"/>
    <mergeCell ref="D24:E24"/>
    <mergeCell ref="H30:O30"/>
    <mergeCell ref="D21:E21"/>
    <mergeCell ref="F21:H21"/>
    <mergeCell ref="D22:E22"/>
    <mergeCell ref="F22:H22"/>
    <mergeCell ref="A27:O27"/>
    <mergeCell ref="D25:E25"/>
    <mergeCell ref="D26:E26"/>
    <mergeCell ref="F24:H24"/>
    <mergeCell ref="F25:H25"/>
    <mergeCell ref="F26:H26"/>
    <mergeCell ref="A28:E30"/>
    <mergeCell ref="D18:G18"/>
    <mergeCell ref="J10:K10"/>
    <mergeCell ref="J11:K11"/>
    <mergeCell ref="J12:K12"/>
    <mergeCell ref="B13:E13"/>
    <mergeCell ref="F13:N13"/>
  </mergeCells>
  <phoneticPr fontId="3"/>
  <conditionalFormatting sqref="B21:B26">
    <cfRule type="expression" dxfId="11" priority="6">
      <formula>AND($P$21=0,$P$24=0)</formula>
    </cfRule>
  </conditionalFormatting>
  <conditionalFormatting sqref="B7:O12">
    <cfRule type="expression" dxfId="10" priority="9">
      <formula>$Q$8="未チェック"</formula>
    </cfRule>
  </conditionalFormatting>
  <conditionalFormatting sqref="C3 E3 G3 F4:F5 B4:B6 I6 D14:D15 B16 D18:D19">
    <cfRule type="cellIs" dxfId="9" priority="11" operator="equal">
      <formula>""</formula>
    </cfRule>
  </conditionalFormatting>
  <conditionalFormatting sqref="F13:N13">
    <cfRule type="expression" dxfId="8" priority="8">
      <formula>AND(OR($P$8=8,$P$8=18),F13="")</formula>
    </cfRule>
  </conditionalFormatting>
  <conditionalFormatting sqref="H18:O18">
    <cfRule type="expression" dxfId="7" priority="7">
      <formula>$Q$18="（未チェック）"</formula>
    </cfRule>
  </conditionalFormatting>
  <conditionalFormatting sqref="L4:O5">
    <cfRule type="expression" dxfId="6" priority="10">
      <formula>$Q$6="未チェック"</formula>
    </cfRule>
  </conditionalFormatting>
  <dataValidations count="7">
    <dataValidation type="whole" imeMode="off" allowBlank="1" showInputMessage="1" showErrorMessage="1" sqref="C3" xr:uid="{C24BF218-6519-425C-AEEE-5FF06F0DECBD}">
      <formula1>0</formula1>
      <formula2>10000</formula2>
    </dataValidation>
    <dataValidation type="whole" imeMode="off" allowBlank="1" showInputMessage="1" showErrorMessage="1" sqref="E3" xr:uid="{AD79B95E-8419-4593-8177-8FB9DFE32DBE}">
      <formula1>0</formula1>
      <formula2>12</formula2>
    </dataValidation>
    <dataValidation type="whole" imeMode="off" allowBlank="1" showInputMessage="1" showErrorMessage="1" sqref="G3" xr:uid="{D27ADD54-EDDB-4F3F-989D-57E09D770287}">
      <formula1>0</formula1>
      <formula2>31</formula2>
    </dataValidation>
    <dataValidation imeMode="hiragana" allowBlank="1" showInputMessage="1" showErrorMessage="1" sqref="B4:I4" xr:uid="{7F6BB0A6-16F9-4D34-8911-09D1CD6881C3}"/>
    <dataValidation imeMode="on" allowBlank="1" showInputMessage="1" showErrorMessage="1" sqref="B5:E5 B6:F6 D19:O19" xr:uid="{79DAF3F0-F712-4686-AC69-FA09ED33BC82}"/>
    <dataValidation imeMode="off" allowBlank="1" showInputMessage="1" showErrorMessage="1" sqref="D14:H15 B16:O16 D18:G18" xr:uid="{B58C5315-5F37-4E37-9ED1-C53F7A16F99D}"/>
    <dataValidation type="list" allowBlank="1" showInputMessage="1" showErrorMessage="1" sqref="J3:K3 L4:L5 B7:B12 F7:F12 J7:K12 H18 L18 B21:B26" xr:uid="{31676DD9-3207-4924-8A74-C9798FDDF33F}">
      <formula1>"□,☑"</formula1>
    </dataValidation>
  </dataValidations>
  <pageMargins left="0.78740157480314965" right="0.31496062992125984"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3" r:id="rId4" name="Group Box 25">
              <controlPr defaultSize="0" autoFill="0" autoPict="0">
                <anchor moveWithCells="1">
                  <from>
                    <xdr:col>0</xdr:col>
                    <xdr:colOff>1009650</xdr:colOff>
                    <xdr:row>23</xdr:row>
                    <xdr:rowOff>85725</xdr:rowOff>
                  </from>
                  <to>
                    <xdr:col>3</xdr:col>
                    <xdr:colOff>238125</xdr:colOff>
                    <xdr:row>25</xdr:row>
                    <xdr:rowOff>142875</xdr:rowOff>
                  </to>
                </anchor>
              </controlPr>
            </control>
          </mc:Choice>
        </mc:AlternateContent>
        <mc:AlternateContent xmlns:mc="http://schemas.openxmlformats.org/markup-compatibility/2006">
          <mc:Choice Requires="x14">
            <control shapeId="2076" r:id="rId5" name="Group Box 28">
              <controlPr defaultSize="0" autoFill="0" autoPict="0">
                <anchor moveWithCells="1">
                  <from>
                    <xdr:col>1</xdr:col>
                    <xdr:colOff>19050</xdr:colOff>
                    <xdr:row>16</xdr:row>
                    <xdr:rowOff>219075</xdr:rowOff>
                  </from>
                  <to>
                    <xdr:col>2</xdr:col>
                    <xdr:colOff>47625</xdr:colOff>
                    <xdr:row>18</xdr:row>
                    <xdr:rowOff>228600</xdr:rowOff>
                  </to>
                </anchor>
              </controlPr>
            </control>
          </mc:Choice>
        </mc:AlternateContent>
        <mc:AlternateContent xmlns:mc="http://schemas.openxmlformats.org/markup-compatibility/2006">
          <mc:Choice Requires="x14">
            <control shapeId="2080" r:id="rId6" name="Group Box 32">
              <controlPr defaultSize="0" autoFill="0" autoPict="0">
                <anchor moveWithCells="1">
                  <from>
                    <xdr:col>0</xdr:col>
                    <xdr:colOff>1181100</xdr:colOff>
                    <xdr:row>19</xdr:row>
                    <xdr:rowOff>0</xdr:rowOff>
                  </from>
                  <to>
                    <xdr:col>2</xdr:col>
                    <xdr:colOff>247650</xdr:colOff>
                    <xdr:row>19</xdr:row>
                    <xdr:rowOff>609600</xdr:rowOff>
                  </to>
                </anchor>
              </controlPr>
            </control>
          </mc:Choice>
        </mc:AlternateContent>
        <mc:AlternateContent xmlns:mc="http://schemas.openxmlformats.org/markup-compatibility/2006">
          <mc:Choice Requires="x14">
            <control shapeId="2069" r:id="rId7" name="Group Box 21">
              <controlPr defaultSize="0" autoFill="0" autoPict="0">
                <anchor moveWithCells="1">
                  <from>
                    <xdr:col>0</xdr:col>
                    <xdr:colOff>1123950</xdr:colOff>
                    <xdr:row>5</xdr:row>
                    <xdr:rowOff>190500</xdr:rowOff>
                  </from>
                  <to>
                    <xdr:col>12</xdr:col>
                    <xdr:colOff>28575</xdr:colOff>
                    <xdr:row>12</xdr:row>
                    <xdr:rowOff>47625</xdr:rowOff>
                  </to>
                </anchor>
              </controlPr>
            </control>
          </mc:Choice>
        </mc:AlternateContent>
        <mc:AlternateContent xmlns:mc="http://schemas.openxmlformats.org/markup-compatibility/2006">
          <mc:Choice Requires="x14">
            <control shapeId="2077" r:id="rId8" name="Group Box 29">
              <controlPr defaultSize="0" autoFill="0" autoPict="0">
                <anchor moveWithCells="1">
                  <from>
                    <xdr:col>11</xdr:col>
                    <xdr:colOff>0</xdr:colOff>
                    <xdr:row>2</xdr:row>
                    <xdr:rowOff>142875</xdr:rowOff>
                  </from>
                  <to>
                    <xdr:col>14</xdr:col>
                    <xdr:colOff>285750</xdr:colOff>
                    <xdr:row>5</xdr:row>
                    <xdr:rowOff>0</xdr:rowOff>
                  </to>
                </anchor>
              </controlPr>
            </control>
          </mc:Choice>
        </mc:AlternateContent>
        <mc:AlternateContent xmlns:mc="http://schemas.openxmlformats.org/markup-compatibility/2006">
          <mc:Choice Requires="x14">
            <control shapeId="2071" r:id="rId9" name="Group Box 23">
              <controlPr defaultSize="0" autoFill="0" autoPict="0">
                <anchor moveWithCells="1">
                  <from>
                    <xdr:col>0</xdr:col>
                    <xdr:colOff>990600</xdr:colOff>
                    <xdr:row>20</xdr:row>
                    <xdr:rowOff>95250</xdr:rowOff>
                  </from>
                  <to>
                    <xdr:col>3</xdr:col>
                    <xdr:colOff>247650</xdr:colOff>
                    <xdr:row>22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D7AB-95E7-4B3C-A419-3CE13D2CCDE5}">
  <sheetPr>
    <tabColor rgb="FF92D050"/>
    <pageSetUpPr fitToPage="1"/>
  </sheetPr>
  <dimension ref="A1:T32"/>
  <sheetViews>
    <sheetView showGridLines="0" showRowColHeaders="0" zoomScale="106" zoomScaleNormal="106" workbookViewId="0">
      <selection activeCell="D15" sqref="D15:H15"/>
    </sheetView>
  </sheetViews>
  <sheetFormatPr defaultRowHeight="15.75" x14ac:dyDescent="0.4"/>
  <cols>
    <col min="1" max="1" width="17.875" style="1" customWidth="1"/>
    <col min="2" max="2" width="5.25" style="1" bestFit="1" customWidth="1"/>
    <col min="3" max="3" width="5.625" style="1" customWidth="1"/>
    <col min="4" max="4" width="7.625" style="1" customWidth="1"/>
    <col min="5" max="9" width="5.625" style="1" customWidth="1"/>
    <col min="10" max="10" width="1.625" style="1" customWidth="1"/>
    <col min="11" max="11" width="3.625" style="1" customWidth="1"/>
    <col min="12" max="12" width="5.625" style="1" customWidth="1"/>
    <col min="13" max="15" width="4.125" style="1" customWidth="1"/>
    <col min="16" max="18" width="9" style="8" hidden="1" customWidth="1"/>
    <col min="19" max="19" width="9" style="9" hidden="1" customWidth="1"/>
    <col min="20" max="20" width="9" style="10" hidden="1" customWidth="1"/>
    <col min="21" max="16384" width="9" style="1"/>
  </cols>
  <sheetData>
    <row r="1" spans="1:20" ht="12.75" customHeight="1" x14ac:dyDescent="0.4">
      <c r="A1" s="130" t="s">
        <v>79</v>
      </c>
      <c r="B1" s="130"/>
      <c r="C1" s="130"/>
      <c r="D1" s="130"/>
      <c r="E1" s="130"/>
      <c r="F1" s="130"/>
      <c r="G1" s="130"/>
      <c r="H1" s="130"/>
      <c r="I1" s="130"/>
      <c r="J1" s="130"/>
      <c r="K1" s="130"/>
      <c r="L1" s="130"/>
      <c r="M1" s="130"/>
      <c r="N1" s="130"/>
      <c r="O1" s="130"/>
    </row>
    <row r="2" spans="1:20" ht="12.75" customHeight="1" thickBot="1" x14ac:dyDescent="0.45">
      <c r="A2" s="130"/>
      <c r="B2" s="130"/>
      <c r="C2" s="130"/>
      <c r="D2" s="130"/>
      <c r="E2" s="130"/>
      <c r="F2" s="130"/>
      <c r="G2" s="130"/>
      <c r="H2" s="130"/>
      <c r="I2" s="130"/>
      <c r="J2" s="130"/>
      <c r="K2" s="130"/>
      <c r="L2" s="130"/>
      <c r="M2" s="130"/>
      <c r="N2" s="130"/>
      <c r="O2" s="130"/>
    </row>
    <row r="3" spans="1:20" ht="18" customHeight="1" thickTop="1" thickBot="1" x14ac:dyDescent="0.45">
      <c r="A3" s="16" t="s">
        <v>0</v>
      </c>
      <c r="B3" s="17" t="s">
        <v>5</v>
      </c>
      <c r="C3" s="23">
        <v>6</v>
      </c>
      <c r="D3" s="18" t="s">
        <v>6</v>
      </c>
      <c r="E3" s="23">
        <v>4</v>
      </c>
      <c r="F3" s="18" t="s">
        <v>7</v>
      </c>
      <c r="G3" s="23">
        <v>1</v>
      </c>
      <c r="H3" s="18" t="s">
        <v>8</v>
      </c>
      <c r="I3" s="19"/>
      <c r="J3" s="143" t="s">
        <v>82</v>
      </c>
      <c r="K3" s="144"/>
      <c r="L3" s="140" t="s">
        <v>72</v>
      </c>
      <c r="M3" s="141"/>
      <c r="N3" s="141"/>
      <c r="O3" s="142"/>
      <c r="P3" s="5">
        <f>C3+2018</f>
        <v>2024</v>
      </c>
      <c r="Q3" s="6">
        <f>IF(OR(C3="",E3="",G3=""),"",DATE(P3,E3,G3))</f>
        <v>45383</v>
      </c>
      <c r="R3" s="8" t="b">
        <f>IF(J3="☑",TRUE,FALSE)</f>
        <v>1</v>
      </c>
    </row>
    <row r="4" spans="1:20" ht="18" customHeight="1" thickTop="1" x14ac:dyDescent="0.4">
      <c r="A4" s="20" t="s">
        <v>54</v>
      </c>
      <c r="B4" s="131" t="s">
        <v>58</v>
      </c>
      <c r="C4" s="132"/>
      <c r="D4" s="132"/>
      <c r="E4" s="133"/>
      <c r="F4" s="132" t="s">
        <v>55</v>
      </c>
      <c r="G4" s="132"/>
      <c r="H4" s="132"/>
      <c r="I4" s="134"/>
      <c r="J4" s="139" t="s">
        <v>40</v>
      </c>
      <c r="K4" s="139"/>
      <c r="L4" s="32" t="s">
        <v>82</v>
      </c>
      <c r="M4" s="146" t="s">
        <v>83</v>
      </c>
      <c r="N4" s="146"/>
      <c r="O4" s="147"/>
      <c r="P4" s="7" t="str">
        <f>B4&amp;"　"&amp;F4</f>
        <v>いだい　たろう</v>
      </c>
      <c r="Q4" s="8" t="str">
        <f>IF(P4="","",P4)</f>
        <v>いだい　たろう</v>
      </c>
    </row>
    <row r="5" spans="1:20" ht="32.1" customHeight="1" thickBot="1" x14ac:dyDescent="0.45">
      <c r="A5" s="21" t="s">
        <v>1</v>
      </c>
      <c r="B5" s="135" t="s">
        <v>57</v>
      </c>
      <c r="C5" s="136"/>
      <c r="D5" s="136"/>
      <c r="E5" s="137"/>
      <c r="F5" s="136" t="s">
        <v>56</v>
      </c>
      <c r="G5" s="136"/>
      <c r="H5" s="136"/>
      <c r="I5" s="138"/>
      <c r="J5" s="139"/>
      <c r="K5" s="139"/>
      <c r="L5" s="36" t="s">
        <v>81</v>
      </c>
      <c r="M5" s="148" t="s">
        <v>84</v>
      </c>
      <c r="N5" s="148"/>
      <c r="O5" s="149"/>
      <c r="P5" s="7" t="str">
        <f>B5&amp;"　"&amp;F5</f>
        <v>医大　太郎</v>
      </c>
      <c r="Q5" s="8" t="str">
        <f>IF(P5="","",P5)</f>
        <v>医大　太郎</v>
      </c>
      <c r="R5" s="8">
        <f>IF(L4="☑",1,0)</f>
        <v>1</v>
      </c>
    </row>
    <row r="6" spans="1:20" ht="32.1" customHeight="1" thickTop="1" thickBot="1" x14ac:dyDescent="0.45">
      <c r="A6" s="22" t="s">
        <v>37</v>
      </c>
      <c r="B6" s="152" t="s">
        <v>62</v>
      </c>
      <c r="C6" s="153"/>
      <c r="D6" s="153"/>
      <c r="E6" s="153"/>
      <c r="F6" s="154"/>
      <c r="G6" s="150" t="s">
        <v>61</v>
      </c>
      <c r="H6" s="151"/>
      <c r="I6" s="152" t="s">
        <v>88</v>
      </c>
      <c r="J6" s="153"/>
      <c r="K6" s="153"/>
      <c r="L6" s="153"/>
      <c r="M6" s="153"/>
      <c r="N6" s="153"/>
      <c r="O6" s="154"/>
      <c r="P6" s="29">
        <f>R5+R6</f>
        <v>1</v>
      </c>
      <c r="Q6" s="8" t="str">
        <f>LOOKUP(P6,{0,1,2,3},{"未チェック","男性","女性","未チェック"})</f>
        <v>男性</v>
      </c>
      <c r="R6" s="8">
        <f>IF(L5="☑",2,0)</f>
        <v>0</v>
      </c>
    </row>
    <row r="7" spans="1:20" ht="18" customHeight="1" thickTop="1" x14ac:dyDescent="0.4">
      <c r="A7" s="98" t="s">
        <v>2</v>
      </c>
      <c r="B7" s="32" t="s">
        <v>81</v>
      </c>
      <c r="C7" s="24" t="s">
        <v>9</v>
      </c>
      <c r="D7" s="24"/>
      <c r="E7" s="24"/>
      <c r="F7" s="34" t="s">
        <v>81</v>
      </c>
      <c r="G7" s="24" t="s">
        <v>15</v>
      </c>
      <c r="H7" s="24"/>
      <c r="I7" s="24"/>
      <c r="J7" s="145" t="s">
        <v>81</v>
      </c>
      <c r="K7" s="145"/>
      <c r="L7" s="24" t="s">
        <v>20</v>
      </c>
      <c r="M7" s="25"/>
      <c r="N7" s="25"/>
      <c r="O7" s="26"/>
      <c r="Q7" s="8" t="str">
        <f>IF(B6="","",B6)</f>
        <v>岩手医科大学</v>
      </c>
      <c r="R7" s="8">
        <f>IF(B7="☑",1,0)</f>
        <v>0</v>
      </c>
      <c r="S7" s="8">
        <f>IF(F7="☑",2,0)</f>
        <v>0</v>
      </c>
      <c r="T7" s="8">
        <f>IF(J7="☑",3,0)</f>
        <v>0</v>
      </c>
    </row>
    <row r="8" spans="1:20" ht="18" customHeight="1" x14ac:dyDescent="0.4">
      <c r="A8" s="74"/>
      <c r="B8" s="33" t="s">
        <v>81</v>
      </c>
      <c r="C8" s="2" t="s">
        <v>10</v>
      </c>
      <c r="D8" s="2"/>
      <c r="E8" s="2"/>
      <c r="F8" s="35" t="s">
        <v>81</v>
      </c>
      <c r="G8" s="2" t="s">
        <v>16</v>
      </c>
      <c r="H8" s="2"/>
      <c r="I8" s="2"/>
      <c r="J8" s="40" t="s">
        <v>81</v>
      </c>
      <c r="K8" s="40"/>
      <c r="L8" s="2" t="s">
        <v>21</v>
      </c>
      <c r="O8" s="27"/>
      <c r="P8" s="8">
        <f>IF(Q9=1,Q10,0)</f>
        <v>8</v>
      </c>
      <c r="Q8" s="8" t="str">
        <f>LOOKUP(P8,{0,1,2,3,4,5,6,7,8,9,10,11,12,13,14,15,16,17,18},{"未チェック","医師","理学療法士","消防職員","看護師","作業療法士","警察職員","薬剤師","その他のコメディカル","自衛隊職員","診療放射線技師","事務員","保健師","臨床検査技師","教員","行政職員","臨床工学技士","学生","その他"})</f>
        <v>その他のコメディカル</v>
      </c>
      <c r="R8" s="8">
        <f>IF(B8="☑",4,0)</f>
        <v>0</v>
      </c>
      <c r="S8" s="8">
        <f>IF(F8="☑",5,0)</f>
        <v>0</v>
      </c>
      <c r="T8" s="8">
        <f>IF(J8="☑",6,0)</f>
        <v>0</v>
      </c>
    </row>
    <row r="9" spans="1:20" ht="18" customHeight="1" x14ac:dyDescent="0.4">
      <c r="A9" s="74"/>
      <c r="B9" s="33" t="s">
        <v>81</v>
      </c>
      <c r="C9" s="2" t="s">
        <v>11</v>
      </c>
      <c r="D9" s="2"/>
      <c r="E9" s="2"/>
      <c r="F9" s="35" t="s">
        <v>82</v>
      </c>
      <c r="G9" s="3" t="s">
        <v>26</v>
      </c>
      <c r="H9" s="2"/>
      <c r="I9" s="2"/>
      <c r="J9" s="40" t="s">
        <v>81</v>
      </c>
      <c r="K9" s="40"/>
      <c r="L9" s="2" t="s">
        <v>22</v>
      </c>
      <c r="O9" s="27"/>
      <c r="Q9" s="8">
        <f>COUNTIF(B7:K12,"☑")</f>
        <v>1</v>
      </c>
      <c r="R9" s="8">
        <f>IF(B9="☑",7,0)</f>
        <v>0</v>
      </c>
      <c r="S9" s="8">
        <f>IF(F9="☑",8,0)</f>
        <v>8</v>
      </c>
      <c r="T9" s="8">
        <f>IF(J9="☑",9,0)</f>
        <v>0</v>
      </c>
    </row>
    <row r="10" spans="1:20" ht="18" customHeight="1" x14ac:dyDescent="0.4">
      <c r="A10" s="74"/>
      <c r="B10" s="33" t="s">
        <v>81</v>
      </c>
      <c r="C10" s="2" t="s">
        <v>12</v>
      </c>
      <c r="D10" s="2"/>
      <c r="E10" s="2"/>
      <c r="F10" s="35" t="s">
        <v>81</v>
      </c>
      <c r="G10" s="2" t="s">
        <v>17</v>
      </c>
      <c r="H10" s="2"/>
      <c r="I10" s="2"/>
      <c r="J10" s="40" t="s">
        <v>81</v>
      </c>
      <c r="K10" s="40"/>
      <c r="L10" s="2" t="s">
        <v>23</v>
      </c>
      <c r="O10" s="27"/>
      <c r="Q10" s="8">
        <f>SUM(R7:T12)</f>
        <v>8</v>
      </c>
      <c r="R10" s="8">
        <f>IF(B10="☑",10,0)</f>
        <v>0</v>
      </c>
      <c r="S10" s="8">
        <f>IF(F10="☑",11,0)</f>
        <v>0</v>
      </c>
      <c r="T10" s="8">
        <f>IF(J10="☑",12,0)</f>
        <v>0</v>
      </c>
    </row>
    <row r="11" spans="1:20" ht="18" customHeight="1" x14ac:dyDescent="0.4">
      <c r="A11" s="74"/>
      <c r="B11" s="33" t="s">
        <v>81</v>
      </c>
      <c r="C11" s="2" t="s">
        <v>13</v>
      </c>
      <c r="D11" s="2"/>
      <c r="E11" s="2"/>
      <c r="F11" s="35" t="s">
        <v>81</v>
      </c>
      <c r="G11" s="2" t="s">
        <v>18</v>
      </c>
      <c r="H11" s="2"/>
      <c r="I11" s="2"/>
      <c r="J11" s="40" t="s">
        <v>81</v>
      </c>
      <c r="K11" s="40"/>
      <c r="L11" s="2" t="s">
        <v>24</v>
      </c>
      <c r="O11" s="27"/>
      <c r="R11" s="8">
        <f>IF(B11="☑",13,0)</f>
        <v>0</v>
      </c>
      <c r="S11" s="8">
        <f>IF(F11="☑",14,0)</f>
        <v>0</v>
      </c>
      <c r="T11" s="8">
        <f>IF(J11="☑",15,0)</f>
        <v>0</v>
      </c>
    </row>
    <row r="12" spans="1:20" ht="18" customHeight="1" x14ac:dyDescent="0.4">
      <c r="A12" s="74"/>
      <c r="B12" s="33" t="s">
        <v>81</v>
      </c>
      <c r="C12" s="2" t="s">
        <v>14</v>
      </c>
      <c r="D12" s="2"/>
      <c r="E12" s="2"/>
      <c r="F12" s="35" t="s">
        <v>81</v>
      </c>
      <c r="G12" s="2" t="s">
        <v>19</v>
      </c>
      <c r="H12" s="2"/>
      <c r="I12" s="2"/>
      <c r="J12" s="40" t="s">
        <v>81</v>
      </c>
      <c r="K12" s="40"/>
      <c r="L12" s="2" t="s">
        <v>25</v>
      </c>
      <c r="O12" s="27"/>
      <c r="R12" s="8">
        <f>IF(B12="☑",16,0)</f>
        <v>0</v>
      </c>
      <c r="S12" s="8">
        <f>IF(F12="☑",17,0)</f>
        <v>0</v>
      </c>
      <c r="T12" s="8">
        <f>IF(J12="☑",18,0)</f>
        <v>0</v>
      </c>
    </row>
    <row r="13" spans="1:20" ht="18" customHeight="1" thickBot="1" x14ac:dyDescent="0.45">
      <c r="A13" s="99"/>
      <c r="B13" s="41" t="s">
        <v>77</v>
      </c>
      <c r="C13" s="42"/>
      <c r="D13" s="43"/>
      <c r="E13" s="43"/>
      <c r="F13" s="44" t="s">
        <v>86</v>
      </c>
      <c r="G13" s="44"/>
      <c r="H13" s="44"/>
      <c r="I13" s="45"/>
      <c r="J13" s="45"/>
      <c r="K13" s="45"/>
      <c r="L13" s="45"/>
      <c r="M13" s="45"/>
      <c r="N13" s="45"/>
      <c r="O13" s="28" t="s">
        <v>27</v>
      </c>
    </row>
    <row r="14" spans="1:20" ht="18" customHeight="1" thickTop="1" x14ac:dyDescent="0.4">
      <c r="A14" s="96" t="s">
        <v>3</v>
      </c>
      <c r="B14" s="107" t="s">
        <v>37</v>
      </c>
      <c r="C14" s="108"/>
      <c r="D14" s="111" t="s">
        <v>85</v>
      </c>
      <c r="E14" s="112"/>
      <c r="F14" s="112"/>
      <c r="G14" s="112"/>
      <c r="H14" s="113"/>
      <c r="I14" s="127" t="s">
        <v>43</v>
      </c>
      <c r="J14" s="127"/>
      <c r="K14" s="127"/>
      <c r="L14" s="127"/>
      <c r="M14" s="127"/>
      <c r="N14" s="127"/>
      <c r="O14" s="128"/>
      <c r="Q14" s="8" t="str">
        <f>IF(D14="","",D14)</f>
        <v>019-651-5111</v>
      </c>
    </row>
    <row r="15" spans="1:20" ht="18" customHeight="1" thickBot="1" x14ac:dyDescent="0.45">
      <c r="A15" s="97"/>
      <c r="B15" s="109" t="s">
        <v>38</v>
      </c>
      <c r="C15" s="110"/>
      <c r="D15" s="114" t="s">
        <v>87</v>
      </c>
      <c r="E15" s="115"/>
      <c r="F15" s="115"/>
      <c r="G15" s="115"/>
      <c r="H15" s="116"/>
      <c r="I15" s="127"/>
      <c r="J15" s="127"/>
      <c r="K15" s="127"/>
      <c r="L15" s="127"/>
      <c r="M15" s="127"/>
      <c r="N15" s="127"/>
      <c r="O15" s="128"/>
      <c r="Q15" s="8" t="str">
        <f>IF(D15="","",D15)</f>
        <v>090-1111-2222</v>
      </c>
    </row>
    <row r="16" spans="1:20" ht="32.1" customHeight="1" thickTop="1" thickBot="1" x14ac:dyDescent="0.45">
      <c r="A16" s="98" t="s">
        <v>4</v>
      </c>
      <c r="B16" s="100" t="s">
        <v>59</v>
      </c>
      <c r="C16" s="101"/>
      <c r="D16" s="101"/>
      <c r="E16" s="101"/>
      <c r="F16" s="101"/>
      <c r="G16" s="101"/>
      <c r="H16" s="101"/>
      <c r="I16" s="101"/>
      <c r="J16" s="101"/>
      <c r="K16" s="101"/>
      <c r="L16" s="101"/>
      <c r="M16" s="101"/>
      <c r="N16" s="101"/>
      <c r="O16" s="102"/>
      <c r="Q16" s="8" t="str">
        <f>IF(B16="","",B16)</f>
        <v>saigai@j.iwate-med.ac.jp</v>
      </c>
    </row>
    <row r="17" spans="1:19" ht="17.25" thickTop="1" thickBot="1" x14ac:dyDescent="0.45">
      <c r="A17" s="99"/>
      <c r="B17" s="103" t="s">
        <v>41</v>
      </c>
      <c r="C17" s="104"/>
      <c r="D17" s="105"/>
      <c r="E17" s="105"/>
      <c r="F17" s="105"/>
      <c r="G17" s="105"/>
      <c r="H17" s="105"/>
      <c r="I17" s="105"/>
      <c r="J17" s="105"/>
      <c r="K17" s="105"/>
      <c r="L17" s="105"/>
      <c r="M17" s="105"/>
      <c r="N17" s="105"/>
      <c r="O17" s="106"/>
    </row>
    <row r="18" spans="1:19" ht="18" customHeight="1" thickTop="1" x14ac:dyDescent="0.4">
      <c r="A18" s="74" t="s">
        <v>42</v>
      </c>
      <c r="B18" s="123" t="s">
        <v>74</v>
      </c>
      <c r="C18" s="124"/>
      <c r="D18" s="38" t="s">
        <v>60</v>
      </c>
      <c r="E18" s="39"/>
      <c r="F18" s="39"/>
      <c r="G18" s="39"/>
      <c r="H18" s="30" t="s">
        <v>82</v>
      </c>
      <c r="I18" s="121" t="s">
        <v>37</v>
      </c>
      <c r="J18" s="121"/>
      <c r="K18" s="129"/>
      <c r="L18" s="30" t="s">
        <v>81</v>
      </c>
      <c r="M18" s="121" t="s">
        <v>44</v>
      </c>
      <c r="N18" s="121"/>
      <c r="O18" s="122"/>
      <c r="P18" s="8">
        <f>SUM(S18:S19)</f>
        <v>1</v>
      </c>
      <c r="Q18" s="8" t="str">
        <f>"（"&amp;LOOKUP(P18,{0,1,2,3},{"未チェック","勤務先","自宅","未チェック"})&amp;"）"</f>
        <v>（勤務先）</v>
      </c>
      <c r="S18" s="31">
        <f>IF(H18="☑",1,0)</f>
        <v>1</v>
      </c>
    </row>
    <row r="19" spans="1:19" ht="32.1" customHeight="1" thickBot="1" x14ac:dyDescent="0.45">
      <c r="A19" s="99"/>
      <c r="B19" s="125" t="s">
        <v>73</v>
      </c>
      <c r="C19" s="126"/>
      <c r="D19" s="117" t="s">
        <v>80</v>
      </c>
      <c r="E19" s="118"/>
      <c r="F19" s="118"/>
      <c r="G19" s="118"/>
      <c r="H19" s="119"/>
      <c r="I19" s="119"/>
      <c r="J19" s="119"/>
      <c r="K19" s="119"/>
      <c r="L19" s="119"/>
      <c r="M19" s="119"/>
      <c r="N19" s="119"/>
      <c r="O19" s="120"/>
      <c r="P19" s="7"/>
      <c r="Q19" s="8" t="str">
        <f>IF(D18="","",D18)</f>
        <v>028-3694</v>
      </c>
      <c r="R19" s="8" t="str">
        <f>IF(D19="","",D19)</f>
        <v>岩手県紫波郡矢巾町医大通１丁目１－１</v>
      </c>
      <c r="S19" s="31">
        <f>IF(L18="☑",2,0)</f>
        <v>0</v>
      </c>
    </row>
    <row r="20" spans="1:19" ht="71.25" customHeight="1" thickTop="1" thickBot="1" x14ac:dyDescent="0.45">
      <c r="A20" s="55" t="s">
        <v>45</v>
      </c>
      <c r="B20" s="94"/>
      <c r="C20" s="56"/>
      <c r="D20" s="56"/>
      <c r="E20" s="56"/>
      <c r="F20" s="56"/>
      <c r="G20" s="56"/>
      <c r="H20" s="56"/>
      <c r="I20" s="56"/>
      <c r="J20" s="56"/>
      <c r="K20" s="56"/>
      <c r="L20" s="56"/>
      <c r="M20" s="56"/>
      <c r="N20" s="56"/>
      <c r="O20" s="95"/>
    </row>
    <row r="21" spans="1:19" ht="18" customHeight="1" x14ac:dyDescent="0.4">
      <c r="A21" s="74" t="s">
        <v>28</v>
      </c>
      <c r="B21" s="75" t="s">
        <v>82</v>
      </c>
      <c r="C21" s="11" t="s">
        <v>63</v>
      </c>
      <c r="D21" s="46" t="s">
        <v>64</v>
      </c>
      <c r="E21" s="46"/>
      <c r="F21" s="50" t="s">
        <v>29</v>
      </c>
      <c r="G21" s="50"/>
      <c r="H21" s="51"/>
      <c r="I21" s="78" t="s">
        <v>30</v>
      </c>
      <c r="J21" s="78"/>
      <c r="K21" s="78"/>
      <c r="L21" s="80" t="s">
        <v>31</v>
      </c>
      <c r="M21" s="80"/>
      <c r="N21" s="80"/>
      <c r="O21" s="81"/>
      <c r="P21" s="8">
        <f>IF(B21="☑",1,0)</f>
        <v>1</v>
      </c>
      <c r="Q21" s="8" t="str">
        <f>LOOKUP(P21,{0,1},{"希望しない","希望する"})</f>
        <v>希望する</v>
      </c>
    </row>
    <row r="22" spans="1:19" ht="18" customHeight="1" x14ac:dyDescent="0.4">
      <c r="A22" s="74"/>
      <c r="B22" s="76"/>
      <c r="C22" s="12" t="s">
        <v>65</v>
      </c>
      <c r="D22" s="52" t="s">
        <v>49</v>
      </c>
      <c r="E22" s="52"/>
      <c r="F22" s="53" t="s">
        <v>32</v>
      </c>
      <c r="G22" s="53"/>
      <c r="H22" s="54"/>
      <c r="I22" s="79"/>
      <c r="J22" s="79"/>
      <c r="K22" s="79"/>
      <c r="L22" s="80"/>
      <c r="M22" s="80"/>
      <c r="N22" s="80"/>
      <c r="O22" s="81"/>
    </row>
    <row r="23" spans="1:19" ht="18" customHeight="1" thickBot="1" x14ac:dyDescent="0.45">
      <c r="A23" s="74"/>
      <c r="B23" s="77"/>
      <c r="C23" s="13" t="s">
        <v>66</v>
      </c>
      <c r="D23" s="59" t="s">
        <v>50</v>
      </c>
      <c r="E23" s="59"/>
      <c r="F23" s="60" t="s">
        <v>33</v>
      </c>
      <c r="G23" s="60"/>
      <c r="H23" s="61"/>
      <c r="I23" s="84" t="s">
        <v>34</v>
      </c>
      <c r="J23" s="84"/>
      <c r="K23" s="84"/>
      <c r="L23" s="82"/>
      <c r="M23" s="82"/>
      <c r="N23" s="82"/>
      <c r="O23" s="83"/>
    </row>
    <row r="24" spans="1:19" ht="18" customHeight="1" x14ac:dyDescent="0.4">
      <c r="A24" s="74"/>
      <c r="B24" s="75" t="s">
        <v>82</v>
      </c>
      <c r="C24" s="14" t="s">
        <v>67</v>
      </c>
      <c r="D24" s="46" t="s">
        <v>51</v>
      </c>
      <c r="E24" s="46"/>
      <c r="F24" s="50" t="s">
        <v>35</v>
      </c>
      <c r="G24" s="50"/>
      <c r="H24" s="51"/>
      <c r="I24" s="85" t="s">
        <v>30</v>
      </c>
      <c r="J24" s="85"/>
      <c r="K24" s="85"/>
      <c r="L24" s="86" t="s">
        <v>70</v>
      </c>
      <c r="M24" s="86"/>
      <c r="N24" s="86"/>
      <c r="O24" s="87"/>
      <c r="P24" s="8">
        <f>IF(B24="☑",1,0)</f>
        <v>1</v>
      </c>
      <c r="Q24" s="8" t="str">
        <f>LOOKUP(P24,{0,1},{"希望しない","希望する"})</f>
        <v>希望する</v>
      </c>
    </row>
    <row r="25" spans="1:19" ht="18" customHeight="1" x14ac:dyDescent="0.4">
      <c r="A25" s="74"/>
      <c r="B25" s="76"/>
      <c r="C25" s="12" t="s">
        <v>68</v>
      </c>
      <c r="D25" s="52" t="s">
        <v>52</v>
      </c>
      <c r="E25" s="52"/>
      <c r="F25" s="53" t="s">
        <v>47</v>
      </c>
      <c r="G25" s="53"/>
      <c r="H25" s="54"/>
      <c r="I25" s="79"/>
      <c r="J25" s="79"/>
      <c r="K25" s="79"/>
      <c r="L25" s="80"/>
      <c r="M25" s="80"/>
      <c r="N25" s="80"/>
      <c r="O25" s="81"/>
    </row>
    <row r="26" spans="1:19" ht="18" customHeight="1" thickBot="1" x14ac:dyDescent="0.45">
      <c r="A26" s="74"/>
      <c r="B26" s="77"/>
      <c r="C26" s="15" t="s">
        <v>69</v>
      </c>
      <c r="D26" s="59" t="s">
        <v>53</v>
      </c>
      <c r="E26" s="59"/>
      <c r="F26" s="60" t="s">
        <v>36</v>
      </c>
      <c r="G26" s="60"/>
      <c r="H26" s="61"/>
      <c r="I26" s="88" t="s">
        <v>34</v>
      </c>
      <c r="J26" s="88"/>
      <c r="K26" s="88"/>
      <c r="L26" s="80"/>
      <c r="M26" s="80"/>
      <c r="N26" s="80"/>
      <c r="O26" s="81"/>
    </row>
    <row r="27" spans="1:19" ht="105" customHeight="1" x14ac:dyDescent="0.4">
      <c r="A27" s="55" t="s">
        <v>78</v>
      </c>
      <c r="B27" s="56"/>
      <c r="C27" s="57"/>
      <c r="D27" s="57"/>
      <c r="E27" s="57"/>
      <c r="F27" s="57"/>
      <c r="G27" s="57"/>
      <c r="H27" s="57"/>
      <c r="I27" s="57"/>
      <c r="J27" s="57"/>
      <c r="K27" s="57"/>
      <c r="L27" s="57"/>
      <c r="M27" s="57"/>
      <c r="N27" s="57"/>
      <c r="O27" s="58"/>
    </row>
    <row r="28" spans="1:19" ht="18" customHeight="1" x14ac:dyDescent="0.4">
      <c r="A28" s="62" t="s">
        <v>71</v>
      </c>
      <c r="B28" s="63"/>
      <c r="C28" s="63"/>
      <c r="D28" s="63"/>
      <c r="E28" s="63"/>
      <c r="F28" s="89" t="s">
        <v>75</v>
      </c>
      <c r="G28" s="89"/>
      <c r="H28" s="90" t="s">
        <v>76</v>
      </c>
      <c r="I28" s="90"/>
      <c r="J28" s="90"/>
      <c r="K28" s="90"/>
      <c r="L28" s="90"/>
      <c r="M28" s="90"/>
      <c r="N28" s="90"/>
      <c r="O28" s="91"/>
    </row>
    <row r="29" spans="1:19" ht="18" customHeight="1" x14ac:dyDescent="0.4">
      <c r="A29" s="64"/>
      <c r="B29" s="65"/>
      <c r="C29" s="65"/>
      <c r="D29" s="65"/>
      <c r="E29" s="65"/>
      <c r="F29" s="2"/>
      <c r="G29" s="2"/>
      <c r="H29" s="92" t="s">
        <v>48</v>
      </c>
      <c r="I29" s="92"/>
      <c r="J29" s="92"/>
      <c r="K29" s="92"/>
      <c r="L29" s="92"/>
      <c r="M29" s="92"/>
      <c r="N29" s="92"/>
      <c r="O29" s="93"/>
    </row>
    <row r="30" spans="1:19" ht="18" customHeight="1" x14ac:dyDescent="0.4">
      <c r="A30" s="66"/>
      <c r="B30" s="67"/>
      <c r="C30" s="67"/>
      <c r="D30" s="67"/>
      <c r="E30" s="67"/>
      <c r="F30" s="4"/>
      <c r="G30" s="4"/>
      <c r="H30" s="47" t="str">
        <f>HYPERLINK("mailto:saigai@j.iwate-med.ac.jp?subject=【災害医療研修会】受講申込","MAIL:saigai@j.iwate-med.ac.jp")</f>
        <v>MAIL:saigai@j.iwate-med.ac.jp</v>
      </c>
      <c r="I30" s="48"/>
      <c r="J30" s="48"/>
      <c r="K30" s="48"/>
      <c r="L30" s="48"/>
      <c r="M30" s="48"/>
      <c r="N30" s="48"/>
      <c r="O30" s="49"/>
    </row>
    <row r="31" spans="1:19" ht="18" customHeight="1" x14ac:dyDescent="0.4">
      <c r="A31" s="68" t="s">
        <v>39</v>
      </c>
      <c r="B31" s="69"/>
      <c r="C31" s="69"/>
      <c r="D31" s="69"/>
      <c r="E31" s="69"/>
      <c r="F31" s="69"/>
      <c r="G31" s="69"/>
      <c r="H31" s="69"/>
      <c r="I31" s="69"/>
      <c r="J31" s="69"/>
      <c r="K31" s="69"/>
      <c r="L31" s="69"/>
      <c r="M31" s="69"/>
      <c r="N31" s="69"/>
      <c r="O31" s="70"/>
    </row>
    <row r="32" spans="1:19" ht="67.5" customHeight="1" thickBot="1" x14ac:dyDescent="0.45">
      <c r="A32" s="71" t="s">
        <v>46</v>
      </c>
      <c r="B32" s="72"/>
      <c r="C32" s="72"/>
      <c r="D32" s="72"/>
      <c r="E32" s="72"/>
      <c r="F32" s="72"/>
      <c r="G32" s="72"/>
      <c r="H32" s="72"/>
      <c r="I32" s="72"/>
      <c r="J32" s="72"/>
      <c r="K32" s="72"/>
      <c r="L32" s="72"/>
      <c r="M32" s="72"/>
      <c r="N32" s="72"/>
      <c r="O32" s="73"/>
    </row>
  </sheetData>
  <sheetProtection algorithmName="SHA-512" hashValue="qFww/NIi6WySQl5z1M5rr498G0MRQ5qyLLHeUUXkEnFE9rwIl6OMOzEemxUrHoYod1Wwh7wDbVNzdNdVuNXrxg==" saltValue="HRL/uhcdRQGKyPL+VAkkmw==" spinCount="100000" sheet="1" selectLockedCells="1"/>
  <mergeCells count="68">
    <mergeCell ref="A31:O31"/>
    <mergeCell ref="A32:O32"/>
    <mergeCell ref="A27:O27"/>
    <mergeCell ref="A28:E30"/>
    <mergeCell ref="F28:G28"/>
    <mergeCell ref="H28:O28"/>
    <mergeCell ref="H29:O29"/>
    <mergeCell ref="H30:O30"/>
    <mergeCell ref="L24:O26"/>
    <mergeCell ref="D25:E25"/>
    <mergeCell ref="F25:H25"/>
    <mergeCell ref="D26:E26"/>
    <mergeCell ref="F26:H26"/>
    <mergeCell ref="I26:K26"/>
    <mergeCell ref="A20:O20"/>
    <mergeCell ref="A21:A26"/>
    <mergeCell ref="B21:B23"/>
    <mergeCell ref="D21:E21"/>
    <mergeCell ref="F21:H21"/>
    <mergeCell ref="I21:K22"/>
    <mergeCell ref="L21:O23"/>
    <mergeCell ref="D22:E22"/>
    <mergeCell ref="F22:H22"/>
    <mergeCell ref="D23:E23"/>
    <mergeCell ref="F23:H23"/>
    <mergeCell ref="I23:K23"/>
    <mergeCell ref="B24:B26"/>
    <mergeCell ref="D24:E24"/>
    <mergeCell ref="F24:H24"/>
    <mergeCell ref="I24:K25"/>
    <mergeCell ref="A16:A17"/>
    <mergeCell ref="B16:O16"/>
    <mergeCell ref="B17:O17"/>
    <mergeCell ref="A18:A19"/>
    <mergeCell ref="B18:C18"/>
    <mergeCell ref="D18:G18"/>
    <mergeCell ref="I18:K18"/>
    <mergeCell ref="M18:O18"/>
    <mergeCell ref="B19:C19"/>
    <mergeCell ref="D19:O19"/>
    <mergeCell ref="A14:A15"/>
    <mergeCell ref="B14:C14"/>
    <mergeCell ref="D14:H14"/>
    <mergeCell ref="I14:O15"/>
    <mergeCell ref="B15:C15"/>
    <mergeCell ref="D15:H15"/>
    <mergeCell ref="B6:F6"/>
    <mergeCell ref="G6:H6"/>
    <mergeCell ref="I6:O6"/>
    <mergeCell ref="A7:A13"/>
    <mergeCell ref="J7:K7"/>
    <mergeCell ref="J8:K8"/>
    <mergeCell ref="J9:K9"/>
    <mergeCell ref="J10:K10"/>
    <mergeCell ref="J11:K11"/>
    <mergeCell ref="J12:K12"/>
    <mergeCell ref="B13:E13"/>
    <mergeCell ref="F13:N13"/>
    <mergeCell ref="A1:O2"/>
    <mergeCell ref="J3:K3"/>
    <mergeCell ref="L3:O3"/>
    <mergeCell ref="B4:E4"/>
    <mergeCell ref="F4:I4"/>
    <mergeCell ref="J4:K5"/>
    <mergeCell ref="M4:O4"/>
    <mergeCell ref="B5:E5"/>
    <mergeCell ref="F5:I5"/>
    <mergeCell ref="M5:O5"/>
  </mergeCells>
  <phoneticPr fontId="3"/>
  <conditionalFormatting sqref="B21:B26">
    <cfRule type="expression" dxfId="5" priority="1">
      <formula>AND($P$21=0,$P$24=0)</formula>
    </cfRule>
  </conditionalFormatting>
  <conditionalFormatting sqref="B7:O12">
    <cfRule type="expression" dxfId="4" priority="4">
      <formula>$Q$8="未チェック"</formula>
    </cfRule>
  </conditionalFormatting>
  <conditionalFormatting sqref="C3 E3 G3 F4:F5 B4:B6 I6 D14:D15 B16 D18:D19">
    <cfRule type="cellIs" dxfId="3" priority="6" operator="equal">
      <formula>""</formula>
    </cfRule>
  </conditionalFormatting>
  <conditionalFormatting sqref="F13:N13">
    <cfRule type="expression" dxfId="2" priority="3">
      <formula>AND(OR($P$8=8,$P$8=18),F13="")</formula>
    </cfRule>
  </conditionalFormatting>
  <conditionalFormatting sqref="H18:O18">
    <cfRule type="expression" dxfId="1" priority="2">
      <formula>$Q$18="（未チェック）"</formula>
    </cfRule>
  </conditionalFormatting>
  <conditionalFormatting sqref="L4:O5">
    <cfRule type="expression" dxfId="0" priority="5">
      <formula>$Q$6="未チェック"</formula>
    </cfRule>
  </conditionalFormatting>
  <dataValidations count="7">
    <dataValidation type="list" allowBlank="1" showInputMessage="1" showErrorMessage="1" sqref="J3:K3 L4:L5 B7:B12 F7:F12 J7:K12 H18 L18 B21:B26" xr:uid="{594CCAF8-3125-45D5-BF46-C8BC678006B1}">
      <formula1>"□,☑"</formula1>
    </dataValidation>
    <dataValidation imeMode="off" allowBlank="1" showInputMessage="1" showErrorMessage="1" sqref="D14:H15 B16:O16 D18:G18" xr:uid="{45194C1E-5A25-412C-914D-B705EC7D90AE}"/>
    <dataValidation imeMode="on" allowBlank="1" showInputMessage="1" showErrorMessage="1" sqref="B5:E5 B6:F6 D19:O19" xr:uid="{AAA5D2BA-B6B7-4DB7-856A-6B498A6FA7BE}"/>
    <dataValidation imeMode="hiragana" allowBlank="1" showInputMessage="1" showErrorMessage="1" sqref="B4:I4" xr:uid="{C1AB50BB-1D9A-45BE-8C22-A4349A29FC73}"/>
    <dataValidation type="whole" imeMode="off" allowBlank="1" showInputMessage="1" showErrorMessage="1" sqref="G3" xr:uid="{ECBCC2A5-7617-4E81-B6D4-0F4FF6E470F3}">
      <formula1>0</formula1>
      <formula2>31</formula2>
    </dataValidation>
    <dataValidation type="whole" imeMode="off" allowBlank="1" showInputMessage="1" showErrorMessage="1" sqref="E3" xr:uid="{EBAEF688-840C-485A-A427-8342CFC42D85}">
      <formula1>0</formula1>
      <formula2>12</formula2>
    </dataValidation>
    <dataValidation type="whole" imeMode="off" allowBlank="1" showInputMessage="1" showErrorMessage="1" sqref="C3" xr:uid="{9BBB44EC-E1E0-44EA-8DFE-368910CE7F9F}">
      <formula1>0</formula1>
      <formula2>10000</formula2>
    </dataValidation>
  </dataValidations>
  <pageMargins left="0.78740157480314965" right="0.31496062992125984" top="0.55118110236220474" bottom="0.5511811023622047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0</xdr:col>
                    <xdr:colOff>1123950</xdr:colOff>
                    <xdr:row>5</xdr:row>
                    <xdr:rowOff>190500</xdr:rowOff>
                  </from>
                  <to>
                    <xdr:col>12</xdr:col>
                    <xdr:colOff>28575</xdr:colOff>
                    <xdr:row>12</xdr:row>
                    <xdr:rowOff>47625</xdr:rowOff>
                  </to>
                </anchor>
              </controlPr>
            </control>
          </mc:Choice>
        </mc:AlternateContent>
        <mc:AlternateContent xmlns:mc="http://schemas.openxmlformats.org/markup-compatibility/2006">
          <mc:Choice Requires="x14">
            <control shapeId="11266" r:id="rId5" name="Group Box 2">
              <controlPr defaultSize="0" autoFill="0" autoPict="0">
                <anchor moveWithCells="1">
                  <from>
                    <xdr:col>0</xdr:col>
                    <xdr:colOff>990600</xdr:colOff>
                    <xdr:row>20</xdr:row>
                    <xdr:rowOff>95250</xdr:rowOff>
                  </from>
                  <to>
                    <xdr:col>3</xdr:col>
                    <xdr:colOff>247650</xdr:colOff>
                    <xdr:row>22</xdr:row>
                    <xdr:rowOff>123825</xdr:rowOff>
                  </to>
                </anchor>
              </controlPr>
            </control>
          </mc:Choice>
        </mc:AlternateContent>
        <mc:AlternateContent xmlns:mc="http://schemas.openxmlformats.org/markup-compatibility/2006">
          <mc:Choice Requires="x14">
            <control shapeId="11267" r:id="rId6" name="Group Box 3">
              <controlPr defaultSize="0" autoFill="0" autoPict="0">
                <anchor moveWithCells="1">
                  <from>
                    <xdr:col>0</xdr:col>
                    <xdr:colOff>1009650</xdr:colOff>
                    <xdr:row>23</xdr:row>
                    <xdr:rowOff>85725</xdr:rowOff>
                  </from>
                  <to>
                    <xdr:col>3</xdr:col>
                    <xdr:colOff>238125</xdr:colOff>
                    <xdr:row>25</xdr:row>
                    <xdr:rowOff>142875</xdr:rowOff>
                  </to>
                </anchor>
              </controlPr>
            </control>
          </mc:Choice>
        </mc:AlternateContent>
        <mc:AlternateContent xmlns:mc="http://schemas.openxmlformats.org/markup-compatibility/2006">
          <mc:Choice Requires="x14">
            <control shapeId="11268" r:id="rId7" name="Group Box 4">
              <controlPr defaultSize="0" autoFill="0" autoPict="0">
                <anchor moveWithCells="1">
                  <from>
                    <xdr:col>1</xdr:col>
                    <xdr:colOff>19050</xdr:colOff>
                    <xdr:row>16</xdr:row>
                    <xdr:rowOff>219075</xdr:rowOff>
                  </from>
                  <to>
                    <xdr:col>2</xdr:col>
                    <xdr:colOff>47625</xdr:colOff>
                    <xdr:row>18</xdr:row>
                    <xdr:rowOff>228600</xdr:rowOff>
                  </to>
                </anchor>
              </controlPr>
            </control>
          </mc:Choice>
        </mc:AlternateContent>
        <mc:AlternateContent xmlns:mc="http://schemas.openxmlformats.org/markup-compatibility/2006">
          <mc:Choice Requires="x14">
            <control shapeId="11269" r:id="rId8" name="Group Box 5">
              <controlPr defaultSize="0" autoFill="0" autoPict="0">
                <anchor moveWithCells="1">
                  <from>
                    <xdr:col>11</xdr:col>
                    <xdr:colOff>0</xdr:colOff>
                    <xdr:row>2</xdr:row>
                    <xdr:rowOff>142875</xdr:rowOff>
                  </from>
                  <to>
                    <xdr:col>14</xdr:col>
                    <xdr:colOff>285750</xdr:colOff>
                    <xdr:row>5</xdr:row>
                    <xdr:rowOff>0</xdr:rowOff>
                  </to>
                </anchor>
              </controlPr>
            </control>
          </mc:Choice>
        </mc:AlternateContent>
        <mc:AlternateContent xmlns:mc="http://schemas.openxmlformats.org/markup-compatibility/2006">
          <mc:Choice Requires="x14">
            <control shapeId="11270" r:id="rId9" name="Group Box 6">
              <controlPr defaultSize="0" autoFill="0" autoPict="0">
                <anchor moveWithCells="1">
                  <from>
                    <xdr:col>0</xdr:col>
                    <xdr:colOff>1181100</xdr:colOff>
                    <xdr:row>19</xdr:row>
                    <xdr:rowOff>0</xdr:rowOff>
                  </from>
                  <to>
                    <xdr:col>2</xdr:col>
                    <xdr:colOff>247650</xdr:colOff>
                    <xdr:row>19</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蒲澤優</cp:lastModifiedBy>
  <cp:lastPrinted>2024-03-26T04:06:26Z</cp:lastPrinted>
  <dcterms:created xsi:type="dcterms:W3CDTF">2022-03-15T02:50:27Z</dcterms:created>
  <dcterms:modified xsi:type="dcterms:W3CDTF">2024-04-05T00:09:39Z</dcterms:modified>
</cp:coreProperties>
</file>